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24226"/>
  <mc:AlternateContent xmlns:mc="http://schemas.openxmlformats.org/markup-compatibility/2006">
    <mc:Choice Requires="x15">
      <x15ac:absPath xmlns:x15ac="http://schemas.microsoft.com/office/spreadsheetml/2010/11/ac" url="C:\Users\siretk\RKAS Pilv\Lepingute menetlus\Spetsialistide tabelid\LEPINGUD\RIIGIMAJADE üürilepingud\Tallinna mnt 14\Leping RaMiga\20-12-11_Valmimise tähteg muutus\"/>
    </mc:Choice>
  </mc:AlternateContent>
  <xr:revisionPtr revIDLastSave="0" documentId="13_ncr:1_{BF44C975-9577-415E-BCD3-6142EB0CB306}" xr6:coauthVersionLast="45" xr6:coauthVersionMax="45" xr10:uidLastSave="{00000000-0000-0000-0000-000000000000}"/>
  <bookViews>
    <workbookView xWindow="90" yWindow="210" windowWidth="23775" windowHeight="14805" tabRatio="842" xr2:uid="{00000000-000D-0000-FFFF-FFFF00000000}"/>
  </bookViews>
  <sheets>
    <sheet name="Lisa 3" sheetId="4" r:id="rId1"/>
    <sheet name="Annuiteetgraafik BIL (T14)" sheetId="5" r:id="rId2"/>
    <sheet name="Annuiteetgraafik BIL (H6)" sheetId="11" r:id="rId3"/>
    <sheet name="Annuiteetgraafik PT" sheetId="6" r:id="rId4"/>
    <sheet name="Annuiteetgraafik TS" sheetId="7" r:id="rId5"/>
    <sheet name="Annuiteetgraafik TS (lisa 7)" sheetId="9" r:id="rId6"/>
    <sheet name="Annuiteetgraafik INV (lisa 8)" sheetId="10"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7" l="1"/>
  <c r="D9" i="6"/>
  <c r="D9" i="11"/>
  <c r="H18" i="4" l="1"/>
  <c r="F18" i="4"/>
  <c r="H17" i="4"/>
  <c r="F17" i="4"/>
  <c r="H16" i="4"/>
  <c r="F16" i="4"/>
  <c r="H15" i="4"/>
  <c r="F15" i="4"/>
  <c r="H14" i="4"/>
  <c r="F14" i="4"/>
  <c r="H13" i="4"/>
  <c r="F13" i="4"/>
  <c r="A70" i="10"/>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69" i="10"/>
  <c r="F50" i="10"/>
  <c r="F51" i="10" s="1"/>
  <c r="F52" i="10" s="1"/>
  <c r="F53" i="10" s="1"/>
  <c r="F54" i="10" s="1"/>
  <c r="F55" i="10" s="1"/>
  <c r="F56" i="10" s="1"/>
  <c r="F57" i="10" s="1"/>
  <c r="F58" i="10" s="1"/>
  <c r="F59" i="10" s="1"/>
  <c r="F60" i="10" s="1"/>
  <c r="F61" i="10" s="1"/>
  <c r="F62" i="10" s="1"/>
  <c r="F63" i="10" s="1"/>
  <c r="F64" i="10" s="1"/>
  <c r="F65" i="10" s="1"/>
  <c r="F66" i="10" s="1"/>
  <c r="F19" i="10"/>
  <c r="C19" i="10"/>
  <c r="D19" i="10" s="1"/>
  <c r="A19" i="10"/>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E13" i="10"/>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A42" i="9"/>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E41" i="9"/>
  <c r="E40" i="9"/>
  <c r="E39" i="9"/>
  <c r="E38" i="9"/>
  <c r="E37" i="9"/>
  <c r="E36" i="9"/>
  <c r="E35" i="9"/>
  <c r="E34" i="9"/>
  <c r="E33" i="9"/>
  <c r="E32" i="9"/>
  <c r="E31" i="9"/>
  <c r="E30" i="9"/>
  <c r="E29" i="9"/>
  <c r="E28" i="9"/>
  <c r="E27" i="9"/>
  <c r="E26" i="9"/>
  <c r="E25" i="9"/>
  <c r="E24" i="9"/>
  <c r="E23" i="9"/>
  <c r="E22" i="9"/>
  <c r="E21" i="9"/>
  <c r="E20" i="9"/>
  <c r="E19" i="9"/>
  <c r="E18" i="9"/>
  <c r="E17" i="9"/>
  <c r="F16" i="9"/>
  <c r="F17" i="9" s="1"/>
  <c r="F18" i="9" s="1"/>
  <c r="F19" i="9" s="1"/>
  <c r="F20" i="9" s="1"/>
  <c r="F21" i="9" s="1"/>
  <c r="F22" i="9" s="1"/>
  <c r="F23" i="9" s="1"/>
  <c r="F24" i="9" s="1"/>
  <c r="F25" i="9" s="1"/>
  <c r="F26" i="9" s="1"/>
  <c r="F27" i="9" s="1"/>
  <c r="F28" i="9" s="1"/>
  <c r="F29" i="9" s="1"/>
  <c r="F30" i="9" s="1"/>
  <c r="F31" i="9" s="1"/>
  <c r="F32" i="9" s="1"/>
  <c r="F33" i="9" s="1"/>
  <c r="F34" i="9" s="1"/>
  <c r="F35" i="9" s="1"/>
  <c r="F36" i="9" s="1"/>
  <c r="F37" i="9" s="1"/>
  <c r="F38" i="9" s="1"/>
  <c r="E16" i="9"/>
  <c r="A16" i="9"/>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F15" i="9"/>
  <c r="E15" i="9"/>
  <c r="G15" i="9" s="1"/>
  <c r="C16" i="9" s="1"/>
  <c r="D15" i="9"/>
  <c r="C15" i="9"/>
  <c r="A15" i="9"/>
  <c r="D8" i="9"/>
  <c r="D9" i="9" s="1"/>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E15" i="7"/>
  <c r="D15" i="7"/>
  <c r="F15" i="7" s="1"/>
  <c r="C15" i="7"/>
  <c r="G15" i="7" s="1"/>
  <c r="C16" i="7" s="1"/>
  <c r="A15" i="7"/>
  <c r="D8" i="7"/>
  <c r="F4" i="7"/>
  <c r="E254" i="6"/>
  <c r="E253" i="6"/>
  <c r="E252" i="6"/>
  <c r="E251" i="6"/>
  <c r="E250" i="6"/>
  <c r="E249" i="6"/>
  <c r="E248" i="6"/>
  <c r="E247" i="6"/>
  <c r="E246" i="6"/>
  <c r="E245" i="6"/>
  <c r="E244" i="6"/>
  <c r="E243" i="6"/>
  <c r="E242" i="6"/>
  <c r="E241" i="6"/>
  <c r="E240" i="6"/>
  <c r="E239" i="6"/>
  <c r="E238" i="6"/>
  <c r="E237" i="6"/>
  <c r="E236" i="6"/>
  <c r="E235" i="6"/>
  <c r="E234" i="6"/>
  <c r="E233" i="6"/>
  <c r="E232" i="6"/>
  <c r="E231" i="6"/>
  <c r="E230" i="6"/>
  <c r="E229" i="6"/>
  <c r="E228" i="6"/>
  <c r="E227" i="6"/>
  <c r="E226" i="6"/>
  <c r="E225" i="6"/>
  <c r="E224" i="6"/>
  <c r="E223" i="6"/>
  <c r="E222" i="6"/>
  <c r="E221" i="6"/>
  <c r="E220" i="6"/>
  <c r="E219" i="6"/>
  <c r="E218" i="6"/>
  <c r="E217" i="6"/>
  <c r="E216" i="6"/>
  <c r="E215" i="6"/>
  <c r="E214" i="6"/>
  <c r="E213" i="6"/>
  <c r="E212" i="6"/>
  <c r="E211" i="6"/>
  <c r="E210" i="6"/>
  <c r="E209" i="6"/>
  <c r="E208" i="6"/>
  <c r="E207" i="6"/>
  <c r="E206" i="6"/>
  <c r="E205" i="6"/>
  <c r="E204" i="6"/>
  <c r="E203" i="6"/>
  <c r="E202" i="6"/>
  <c r="E201" i="6"/>
  <c r="E200" i="6"/>
  <c r="E199" i="6"/>
  <c r="E198" i="6"/>
  <c r="E197" i="6"/>
  <c r="E196" i="6"/>
  <c r="E195" i="6"/>
  <c r="E194" i="6"/>
  <c r="E193" i="6"/>
  <c r="E192" i="6"/>
  <c r="E191" i="6"/>
  <c r="E190" i="6"/>
  <c r="E189" i="6"/>
  <c r="E188" i="6"/>
  <c r="E187" i="6"/>
  <c r="E186" i="6"/>
  <c r="E185" i="6"/>
  <c r="E184" i="6"/>
  <c r="E183" i="6"/>
  <c r="E182" i="6"/>
  <c r="E181" i="6"/>
  <c r="E180" i="6"/>
  <c r="E179" i="6"/>
  <c r="E178" i="6"/>
  <c r="E177" i="6"/>
  <c r="E176" i="6"/>
  <c r="E175" i="6"/>
  <c r="E174" i="6"/>
  <c r="E173" i="6"/>
  <c r="E172" i="6"/>
  <c r="E171" i="6"/>
  <c r="E170" i="6"/>
  <c r="E169" i="6"/>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E141" i="6"/>
  <c r="E140" i="6"/>
  <c r="E139" i="6"/>
  <c r="E138" i="6"/>
  <c r="E137" i="6"/>
  <c r="E136" i="6"/>
  <c r="E135" i="6"/>
  <c r="E134" i="6"/>
  <c r="E133" i="6"/>
  <c r="E132" i="6"/>
  <c r="E131" i="6"/>
  <c r="E130" i="6"/>
  <c r="E129" i="6"/>
  <c r="E128" i="6"/>
  <c r="E127" i="6"/>
  <c r="E126" i="6"/>
  <c r="E125" i="6"/>
  <c r="E124" i="6"/>
  <c r="E123" i="6"/>
  <c r="E122" i="6"/>
  <c r="E121" i="6"/>
  <c r="E120" i="6"/>
  <c r="E119" i="6"/>
  <c r="E118" i="6"/>
  <c r="E117" i="6"/>
  <c r="E116" i="6"/>
  <c r="E115" i="6"/>
  <c r="E114" i="6"/>
  <c r="E113" i="6"/>
  <c r="E112" i="6"/>
  <c r="E111" i="6"/>
  <c r="E110" i="6"/>
  <c r="E109" i="6"/>
  <c r="E108" i="6"/>
  <c r="E107" i="6"/>
  <c r="E106" i="6"/>
  <c r="E105" i="6"/>
  <c r="E104" i="6"/>
  <c r="E103" i="6"/>
  <c r="E102" i="6"/>
  <c r="E101" i="6"/>
  <c r="E100" i="6"/>
  <c r="E99" i="6"/>
  <c r="E98" i="6"/>
  <c r="E97" i="6"/>
  <c r="E96" i="6"/>
  <c r="E95" i="6"/>
  <c r="E94" i="6"/>
  <c r="E93" i="6"/>
  <c r="E92" i="6"/>
  <c r="E91" i="6"/>
  <c r="E90" i="6"/>
  <c r="E89" i="6"/>
  <c r="E88" i="6"/>
  <c r="E87" i="6"/>
  <c r="E86" i="6"/>
  <c r="E85" i="6"/>
  <c r="E84" i="6"/>
  <c r="E83" i="6"/>
  <c r="E82" i="6"/>
  <c r="E81" i="6"/>
  <c r="E80" i="6"/>
  <c r="E79" i="6"/>
  <c r="E78" i="6"/>
  <c r="E77" i="6"/>
  <c r="E76" i="6"/>
  <c r="E75" i="6"/>
  <c r="E74" i="6"/>
  <c r="E73"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A18" i="6"/>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E17" i="6"/>
  <c r="A17" i="6"/>
  <c r="E16" i="6"/>
  <c r="E15" i="6"/>
  <c r="F15" i="6" s="1"/>
  <c r="D15" i="6"/>
  <c r="C15" i="6"/>
  <c r="A15" i="6"/>
  <c r="D8" i="6"/>
  <c r="F4" i="6"/>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A205" i="11" s="1"/>
  <c r="A206" i="11" s="1"/>
  <c r="A207" i="11" s="1"/>
  <c r="A208" i="11" s="1"/>
  <c r="A209" i="11" s="1"/>
  <c r="A210" i="11" s="1"/>
  <c r="A211" i="11" s="1"/>
  <c r="A212" i="11" s="1"/>
  <c r="A213" i="11" s="1"/>
  <c r="A214" i="11" s="1"/>
  <c r="A215" i="11" s="1"/>
  <c r="A216" i="11" s="1"/>
  <c r="A217" i="11" s="1"/>
  <c r="A218" i="11" s="1"/>
  <c r="A219" i="11" s="1"/>
  <c r="A220" i="11" s="1"/>
  <c r="A221" i="11" s="1"/>
  <c r="A222" i="11" s="1"/>
  <c r="A223" i="11" s="1"/>
  <c r="A224" i="11" s="1"/>
  <c r="A225" i="11" s="1"/>
  <c r="A226" i="11" s="1"/>
  <c r="A227" i="11" s="1"/>
  <c r="A228" i="11" s="1"/>
  <c r="A229" i="11" s="1"/>
  <c r="A230" i="11" s="1"/>
  <c r="A231" i="11" s="1"/>
  <c r="A232" i="11" s="1"/>
  <c r="A233" i="11" s="1"/>
  <c r="A234" i="11" s="1"/>
  <c r="A235" i="11" s="1"/>
  <c r="A236" i="11" s="1"/>
  <c r="A237" i="11" s="1"/>
  <c r="A238" i="11" s="1"/>
  <c r="A239" i="11" s="1"/>
  <c r="A240" i="11" s="1"/>
  <c r="A241" i="11" s="1"/>
  <c r="A242" i="11" s="1"/>
  <c r="A243" i="11" s="1"/>
  <c r="A244" i="11" s="1"/>
  <c r="A245" i="11" s="1"/>
  <c r="A246" i="11" s="1"/>
  <c r="A247" i="11" s="1"/>
  <c r="A248" i="11" s="1"/>
  <c r="A249" i="11" s="1"/>
  <c r="A250" i="11" s="1"/>
  <c r="A251" i="11" s="1"/>
  <c r="A252" i="11" s="1"/>
  <c r="A253" i="11" s="1"/>
  <c r="A254" i="11" s="1"/>
  <c r="A255" i="11" s="1"/>
  <c r="A256" i="11" s="1"/>
  <c r="A20" i="11"/>
  <c r="A19" i="11"/>
  <c r="A17" i="11"/>
  <c r="E10" i="11"/>
  <c r="E11" i="11" s="1"/>
  <c r="D8" i="11"/>
  <c r="F4" i="11"/>
  <c r="A19" i="5"/>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17" i="5"/>
  <c r="E12" i="5"/>
  <c r="E10" i="5"/>
  <c r="D9" i="5"/>
  <c r="E8" i="5"/>
  <c r="E11" i="5" s="1"/>
  <c r="D8" i="5"/>
  <c r="F4" i="5"/>
  <c r="E19" i="10" l="1"/>
  <c r="G19" i="10" s="1"/>
  <c r="C20" i="10" s="1"/>
  <c r="F20" i="10"/>
  <c r="D16" i="9"/>
  <c r="G16" i="9"/>
  <c r="C17" i="9" s="1"/>
  <c r="E131" i="7"/>
  <c r="E127" i="7"/>
  <c r="E123" i="7"/>
  <c r="E119" i="7"/>
  <c r="E115" i="7"/>
  <c r="E111" i="7"/>
  <c r="E107" i="7"/>
  <c r="E103" i="7"/>
  <c r="E99" i="7"/>
  <c r="E95" i="7"/>
  <c r="E91" i="7"/>
  <c r="E87" i="7"/>
  <c r="E83" i="7"/>
  <c r="E79" i="7"/>
  <c r="E75" i="7"/>
  <c r="E71" i="7"/>
  <c r="E67" i="7"/>
  <c r="E63" i="7"/>
  <c r="E59" i="7"/>
  <c r="E55" i="7"/>
  <c r="E51" i="7"/>
  <c r="E47" i="7"/>
  <c r="E43" i="7"/>
  <c r="E39" i="7"/>
  <c r="E35" i="7"/>
  <c r="E31" i="7"/>
  <c r="E27" i="7"/>
  <c r="E23" i="7"/>
  <c r="E132" i="7"/>
  <c r="E128" i="7"/>
  <c r="E124" i="7"/>
  <c r="E120" i="7"/>
  <c r="E116" i="7"/>
  <c r="E112" i="7"/>
  <c r="E108" i="7"/>
  <c r="E104" i="7"/>
  <c r="E100" i="7"/>
  <c r="E96" i="7"/>
  <c r="E92" i="7"/>
  <c r="E88" i="7"/>
  <c r="E84" i="7"/>
  <c r="E80" i="7"/>
  <c r="E76" i="7"/>
  <c r="E72" i="7"/>
  <c r="E68" i="7"/>
  <c r="E64" i="7"/>
  <c r="E60" i="7"/>
  <c r="E56" i="7"/>
  <c r="E52" i="7"/>
  <c r="E48" i="7"/>
  <c r="E44" i="7"/>
  <c r="E40" i="7"/>
  <c r="E36" i="7"/>
  <c r="E32" i="7"/>
  <c r="E28" i="7"/>
  <c r="E24" i="7"/>
  <c r="E133" i="7"/>
  <c r="E129" i="7"/>
  <c r="E125" i="7"/>
  <c r="E121" i="7"/>
  <c r="E117" i="7"/>
  <c r="E113" i="7"/>
  <c r="E109" i="7"/>
  <c r="E105" i="7"/>
  <c r="E101" i="7"/>
  <c r="E97" i="7"/>
  <c r="E93" i="7"/>
  <c r="E89" i="7"/>
  <c r="E85" i="7"/>
  <c r="E81" i="7"/>
  <c r="E77" i="7"/>
  <c r="E73" i="7"/>
  <c r="E69" i="7"/>
  <c r="E65" i="7"/>
  <c r="E61" i="7"/>
  <c r="E57" i="7"/>
  <c r="E53" i="7"/>
  <c r="E49" i="7"/>
  <c r="E45" i="7"/>
  <c r="E41" i="7"/>
  <c r="E37" i="7"/>
  <c r="E33" i="7"/>
  <c r="E29" i="7"/>
  <c r="E25" i="7"/>
  <c r="E38" i="7"/>
  <c r="D16" i="7"/>
  <c r="E21" i="7"/>
  <c r="E134" i="7"/>
  <c r="E118" i="7"/>
  <c r="E102" i="7"/>
  <c r="E86" i="7"/>
  <c r="E70" i="7"/>
  <c r="E54" i="7"/>
  <c r="E17" i="7"/>
  <c r="E122" i="7"/>
  <c r="E106" i="7"/>
  <c r="E90" i="7"/>
  <c r="E74" i="7"/>
  <c r="E58" i="7"/>
  <c r="E22" i="7"/>
  <c r="E18" i="7"/>
  <c r="E26" i="7"/>
  <c r="E19" i="7"/>
  <c r="E126" i="7"/>
  <c r="E110" i="7"/>
  <c r="E94" i="7"/>
  <c r="E78" i="7"/>
  <c r="E62" i="7"/>
  <c r="E46" i="7"/>
  <c r="E42" i="7"/>
  <c r="E30" i="7"/>
  <c r="E34" i="7"/>
  <c r="E130" i="7"/>
  <c r="E114" i="7"/>
  <c r="E98" i="7"/>
  <c r="E82" i="7"/>
  <c r="E66" i="7"/>
  <c r="E50" i="7"/>
  <c r="E20" i="7"/>
  <c r="E16" i="7"/>
  <c r="G16" i="7" s="1"/>
  <c r="C17" i="7" s="1"/>
  <c r="G15" i="6"/>
  <c r="C16" i="6" s="1"/>
  <c r="F190" i="11"/>
  <c r="E230" i="11"/>
  <c r="F247" i="11"/>
  <c r="F215" i="11"/>
  <c r="F188" i="11"/>
  <c r="E232" i="11"/>
  <c r="E227" i="11"/>
  <c r="F158" i="11"/>
  <c r="E163" i="11"/>
  <c r="F130" i="11"/>
  <c r="F164" i="11"/>
  <c r="E139" i="11"/>
  <c r="E223" i="11"/>
  <c r="E187" i="11"/>
  <c r="F108" i="11"/>
  <c r="F221" i="11"/>
  <c r="E73" i="11"/>
  <c r="E53" i="11"/>
  <c r="F115" i="11"/>
  <c r="E78" i="11"/>
  <c r="F175" i="11"/>
  <c r="E106" i="11"/>
  <c r="F32" i="11"/>
  <c r="F157" i="11"/>
  <c r="E68" i="11"/>
  <c r="E48" i="11"/>
  <c r="E134" i="11"/>
  <c r="F78" i="11"/>
  <c r="F144" i="11"/>
  <c r="F75" i="11"/>
  <c r="F172" i="11"/>
  <c r="F91" i="11"/>
  <c r="E116" i="11"/>
  <c r="F53" i="11"/>
  <c r="F34" i="11"/>
  <c r="E169" i="11"/>
  <c r="F31" i="11"/>
  <c r="F167" i="11"/>
  <c r="F185" i="11"/>
  <c r="F50" i="11"/>
  <c r="E63" i="11"/>
  <c r="E25" i="11"/>
  <c r="C17" i="11"/>
  <c r="E12" i="11"/>
  <c r="E17" i="5"/>
  <c r="C17" i="5"/>
  <c r="D20" i="10" l="1"/>
  <c r="E20" i="10" s="1"/>
  <c r="G20" i="10" s="1"/>
  <c r="C21" i="10" s="1"/>
  <c r="F21" i="10"/>
  <c r="G17" i="9"/>
  <c r="C18" i="9" s="1"/>
  <c r="D17" i="9"/>
  <c r="D17" i="7"/>
  <c r="F17" i="7" s="1"/>
  <c r="G17" i="7"/>
  <c r="C18" i="7" s="1"/>
  <c r="F16" i="7"/>
  <c r="D16" i="6"/>
  <c r="F16" i="6" s="1"/>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F75" i="6" s="1"/>
  <c r="F76" i="6" s="1"/>
  <c r="F77" i="6" s="1"/>
  <c r="F78" i="6" s="1"/>
  <c r="F79" i="6" s="1"/>
  <c r="F80" i="6" s="1"/>
  <c r="F81" i="6" s="1"/>
  <c r="F82" i="6" s="1"/>
  <c r="F83" i="6" s="1"/>
  <c r="F84" i="6" s="1"/>
  <c r="F85" i="6" s="1"/>
  <c r="F86" i="6" s="1"/>
  <c r="F87" i="6" s="1"/>
  <c r="F88" i="6" s="1"/>
  <c r="F89" i="6" s="1"/>
  <c r="F90" i="6" s="1"/>
  <c r="F91" i="6" s="1"/>
  <c r="F92" i="6" s="1"/>
  <c r="F93" i="6" s="1"/>
  <c r="F94" i="6" s="1"/>
  <c r="F95" i="6" s="1"/>
  <c r="F96" i="6" s="1"/>
  <c r="F97" i="6" s="1"/>
  <c r="F98" i="6" s="1"/>
  <c r="F99" i="6" s="1"/>
  <c r="F100" i="6" s="1"/>
  <c r="F101" i="6" s="1"/>
  <c r="F102" i="6" s="1"/>
  <c r="F103" i="6" s="1"/>
  <c r="F104" i="6" s="1"/>
  <c r="F105" i="6" s="1"/>
  <c r="F106" i="6" s="1"/>
  <c r="F107" i="6" s="1"/>
  <c r="F108" i="6" s="1"/>
  <c r="F109" i="6" s="1"/>
  <c r="F110" i="6" s="1"/>
  <c r="F111" i="6" s="1"/>
  <c r="F112" i="6" s="1"/>
  <c r="F113" i="6" s="1"/>
  <c r="F114" i="6" s="1"/>
  <c r="F115" i="6" s="1"/>
  <c r="F116" i="6" s="1"/>
  <c r="F117" i="6" s="1"/>
  <c r="F118" i="6" s="1"/>
  <c r="F119" i="6" s="1"/>
  <c r="F120" i="6" s="1"/>
  <c r="F121" i="6" s="1"/>
  <c r="F122" i="6" s="1"/>
  <c r="F123" i="6" s="1"/>
  <c r="F124" i="6" s="1"/>
  <c r="F125" i="6" s="1"/>
  <c r="F126" i="6" s="1"/>
  <c r="F127" i="6" s="1"/>
  <c r="F128" i="6" s="1"/>
  <c r="F129" i="6" s="1"/>
  <c r="F130" i="6" s="1"/>
  <c r="F131" i="6" s="1"/>
  <c r="F132" i="6" s="1"/>
  <c r="F133" i="6" s="1"/>
  <c r="F134" i="6" s="1"/>
  <c r="F135" i="6" s="1"/>
  <c r="F136" i="6" s="1"/>
  <c r="F137" i="6" s="1"/>
  <c r="F138" i="6" s="1"/>
  <c r="F139" i="6" s="1"/>
  <c r="F140" i="6" s="1"/>
  <c r="F141" i="6" s="1"/>
  <c r="F142" i="6" s="1"/>
  <c r="F143" i="6" s="1"/>
  <c r="F144" i="6" s="1"/>
  <c r="F145" i="6" s="1"/>
  <c r="F146" i="6" s="1"/>
  <c r="F147" i="6" s="1"/>
  <c r="F148" i="6" s="1"/>
  <c r="F149" i="6" s="1"/>
  <c r="F150" i="6" s="1"/>
  <c r="F151" i="6" s="1"/>
  <c r="F152" i="6" s="1"/>
  <c r="F153" i="6" s="1"/>
  <c r="F154" i="6" s="1"/>
  <c r="F155" i="6" s="1"/>
  <c r="F156" i="6" s="1"/>
  <c r="F157" i="6" s="1"/>
  <c r="F158" i="6" s="1"/>
  <c r="F159" i="6" s="1"/>
  <c r="F160" i="6" s="1"/>
  <c r="F161" i="6" s="1"/>
  <c r="F162" i="6" s="1"/>
  <c r="F163" i="6" s="1"/>
  <c r="F164" i="6" s="1"/>
  <c r="F165" i="6" s="1"/>
  <c r="F166" i="6" s="1"/>
  <c r="F167" i="6" s="1"/>
  <c r="F168" i="6" s="1"/>
  <c r="F169" i="6" s="1"/>
  <c r="F170" i="6" s="1"/>
  <c r="F171" i="6" s="1"/>
  <c r="F172" i="6" s="1"/>
  <c r="F173" i="6" s="1"/>
  <c r="F174" i="6" s="1"/>
  <c r="F175" i="6" s="1"/>
  <c r="F176" i="6" s="1"/>
  <c r="F177" i="6" s="1"/>
  <c r="F178" i="6" s="1"/>
  <c r="F179" i="6" s="1"/>
  <c r="F180" i="6" s="1"/>
  <c r="F181" i="6" s="1"/>
  <c r="F182" i="6" s="1"/>
  <c r="F183" i="6" s="1"/>
  <c r="F184" i="6" s="1"/>
  <c r="F185" i="6" s="1"/>
  <c r="F186" i="6" s="1"/>
  <c r="F187" i="6" s="1"/>
  <c r="F188" i="6" s="1"/>
  <c r="F189" i="6" s="1"/>
  <c r="F190" i="6" s="1"/>
  <c r="F191" i="6" s="1"/>
  <c r="F192" i="6" s="1"/>
  <c r="F193" i="6" s="1"/>
  <c r="F194" i="6" s="1"/>
  <c r="F195" i="6" s="1"/>
  <c r="F196" i="6" s="1"/>
  <c r="F197" i="6" s="1"/>
  <c r="F198" i="6" s="1"/>
  <c r="F199" i="6" s="1"/>
  <c r="F200" i="6" s="1"/>
  <c r="F201" i="6" s="1"/>
  <c r="F202" i="6" s="1"/>
  <c r="F203" i="6" s="1"/>
  <c r="F204" i="6" s="1"/>
  <c r="F205" i="6" s="1"/>
  <c r="F206" i="6" s="1"/>
  <c r="F207" i="6" s="1"/>
  <c r="F208" i="6" s="1"/>
  <c r="F209" i="6" s="1"/>
  <c r="F210" i="6" s="1"/>
  <c r="F211" i="6" s="1"/>
  <c r="F212" i="6" s="1"/>
  <c r="F213" i="6" s="1"/>
  <c r="F214" i="6" s="1"/>
  <c r="F215" i="6" s="1"/>
  <c r="F216" i="6" s="1"/>
  <c r="F217" i="6" s="1"/>
  <c r="F218" i="6" s="1"/>
  <c r="F219" i="6" s="1"/>
  <c r="F220" i="6" s="1"/>
  <c r="F221" i="6" s="1"/>
  <c r="F222" i="6" s="1"/>
  <c r="F223" i="6" s="1"/>
  <c r="F224" i="6" s="1"/>
  <c r="F225" i="6" s="1"/>
  <c r="F226" i="6" s="1"/>
  <c r="F227" i="6" s="1"/>
  <c r="F228" i="6" s="1"/>
  <c r="F229" i="6" s="1"/>
  <c r="F230" i="6" s="1"/>
  <c r="F231" i="6" s="1"/>
  <c r="F232" i="6" s="1"/>
  <c r="F233" i="6" s="1"/>
  <c r="F234" i="6" s="1"/>
  <c r="F235" i="6" s="1"/>
  <c r="F236" i="6" s="1"/>
  <c r="F237" i="6" s="1"/>
  <c r="F238" i="6" s="1"/>
  <c r="F239" i="6" s="1"/>
  <c r="F240" i="6" s="1"/>
  <c r="F241" i="6" s="1"/>
  <c r="F242" i="6" s="1"/>
  <c r="F243" i="6" s="1"/>
  <c r="F244" i="6" s="1"/>
  <c r="F245" i="6" s="1"/>
  <c r="F246" i="6" s="1"/>
  <c r="F247" i="6" s="1"/>
  <c r="F248" i="6" s="1"/>
  <c r="F249" i="6" s="1"/>
  <c r="F250" i="6" s="1"/>
  <c r="F251" i="6" s="1"/>
  <c r="F252" i="6" s="1"/>
  <c r="F253" i="6" s="1"/>
  <c r="F254" i="6" s="1"/>
  <c r="G16" i="6"/>
  <c r="C17" i="6" s="1"/>
  <c r="E20" i="11"/>
  <c r="E249" i="11"/>
  <c r="E257" i="11"/>
  <c r="F226" i="11"/>
  <c r="F194" i="11"/>
  <c r="E234" i="11"/>
  <c r="E202" i="11"/>
  <c r="E170" i="11"/>
  <c r="F251" i="11"/>
  <c r="F219" i="11"/>
  <c r="F256" i="11"/>
  <c r="F224" i="11"/>
  <c r="F192" i="11"/>
  <c r="E236" i="11"/>
  <c r="E204" i="11"/>
  <c r="E172" i="11"/>
  <c r="E255" i="11"/>
  <c r="F165" i="11"/>
  <c r="F125" i="11"/>
  <c r="F93" i="11"/>
  <c r="F170" i="11"/>
  <c r="F134" i="11"/>
  <c r="F102" i="11"/>
  <c r="F182" i="11"/>
  <c r="E143" i="11"/>
  <c r="E111" i="11"/>
  <c r="E247" i="11"/>
  <c r="F169" i="11"/>
  <c r="F128" i="11"/>
  <c r="F96" i="11"/>
  <c r="E149" i="11"/>
  <c r="F90" i="11"/>
  <c r="E57" i="11"/>
  <c r="F205" i="11"/>
  <c r="F123" i="11"/>
  <c r="E66" i="11"/>
  <c r="E34" i="11"/>
  <c r="E138" i="11"/>
  <c r="F80" i="11"/>
  <c r="F48" i="11"/>
  <c r="E175" i="11"/>
  <c r="F103" i="11"/>
  <c r="E64" i="11"/>
  <c r="E32" i="11"/>
  <c r="E118" i="11"/>
  <c r="F46" i="11"/>
  <c r="E128" i="11"/>
  <c r="F23" i="11"/>
  <c r="E165" i="11"/>
  <c r="E51" i="11"/>
  <c r="E100" i="11"/>
  <c r="F27" i="11"/>
  <c r="E24" i="11"/>
  <c r="E86" i="11"/>
  <c r="F25" i="11"/>
  <c r="E85" i="11"/>
  <c r="E110" i="11"/>
  <c r="E125" i="11"/>
  <c r="E55" i="11"/>
  <c r="F73" i="11"/>
  <c r="F42" i="11"/>
  <c r="F253" i="11"/>
  <c r="E245" i="11"/>
  <c r="F254" i="11"/>
  <c r="F249" i="11"/>
  <c r="E241" i="11"/>
  <c r="F250" i="11"/>
  <c r="F218" i="11"/>
  <c r="F186" i="11"/>
  <c r="E226" i="11"/>
  <c r="E194" i="11"/>
  <c r="E162" i="11"/>
  <c r="F243" i="11"/>
  <c r="F211" i="11"/>
  <c r="F248" i="11"/>
  <c r="F216" i="11"/>
  <c r="F184" i="11"/>
  <c r="E228" i="11"/>
  <c r="E196" i="11"/>
  <c r="E164" i="11"/>
  <c r="E207" i="11"/>
  <c r="E151" i="11"/>
  <c r="F117" i="11"/>
  <c r="E217" i="11"/>
  <c r="F161" i="11"/>
  <c r="F126" i="11"/>
  <c r="F94" i="11"/>
  <c r="E173" i="11"/>
  <c r="E135" i="11"/>
  <c r="E103" i="11"/>
  <c r="E215" i="11"/>
  <c r="E155" i="11"/>
  <c r="F120" i="11"/>
  <c r="F88" i="11"/>
  <c r="E129" i="11"/>
  <c r="F81" i="11"/>
  <c r="E49" i="11"/>
  <c r="E185" i="11"/>
  <c r="F107" i="11"/>
  <c r="E58" i="11"/>
  <c r="F225" i="11"/>
  <c r="E122" i="11"/>
  <c r="F72" i="11"/>
  <c r="F40" i="11"/>
  <c r="F150" i="11"/>
  <c r="F87" i="11"/>
  <c r="E56" i="11"/>
  <c r="F74" i="11"/>
  <c r="E88" i="11"/>
  <c r="F30" i="11"/>
  <c r="E96" i="11"/>
  <c r="E243" i="11"/>
  <c r="E117" i="11"/>
  <c r="E35" i="11"/>
  <c r="F69" i="11"/>
  <c r="E213" i="11"/>
  <c r="E197" i="11"/>
  <c r="F71" i="11"/>
  <c r="E17" i="11"/>
  <c r="F26" i="11"/>
  <c r="F66" i="11"/>
  <c r="E93" i="11"/>
  <c r="E39" i="11"/>
  <c r="F57" i="11"/>
  <c r="E81" i="11"/>
  <c r="F217" i="11"/>
  <c r="E101" i="11"/>
  <c r="F61" i="11"/>
  <c r="E177" i="11"/>
  <c r="F63" i="11"/>
  <c r="F193" i="11"/>
  <c r="F43" i="11"/>
  <c r="F89" i="11"/>
  <c r="E31" i="11"/>
  <c r="F49" i="11"/>
  <c r="F241" i="11"/>
  <c r="F242" i="11"/>
  <c r="F210" i="11"/>
  <c r="E250" i="11"/>
  <c r="E218" i="11"/>
  <c r="E186" i="11"/>
  <c r="E154" i="11"/>
  <c r="F203" i="11"/>
  <c r="F208" i="11"/>
  <c r="E220" i="11"/>
  <c r="E188" i="11"/>
  <c r="F189" i="11"/>
  <c r="F109" i="11"/>
  <c r="E147" i="11"/>
  <c r="F245" i="11"/>
  <c r="E237" i="11"/>
  <c r="F246" i="11"/>
  <c r="F214" i="11"/>
  <c r="E254" i="11"/>
  <c r="E222" i="11"/>
  <c r="E190" i="11"/>
  <c r="E158" i="11"/>
  <c r="F239" i="11"/>
  <c r="F207" i="11"/>
  <c r="F244" i="11"/>
  <c r="F212" i="11"/>
  <c r="E256" i="11"/>
  <c r="E224" i="11"/>
  <c r="E192" i="11"/>
  <c r="E160" i="11"/>
  <c r="E193" i="11"/>
  <c r="F149" i="11"/>
  <c r="F113" i="11"/>
  <c r="F213" i="11"/>
  <c r="F154" i="11"/>
  <c r="F122" i="11"/>
  <c r="F229" i="11"/>
  <c r="F171" i="11"/>
  <c r="E131" i="11"/>
  <c r="E99" i="11"/>
  <c r="E201" i="11"/>
  <c r="F153" i="11"/>
  <c r="F116" i="11"/>
  <c r="F84" i="11"/>
  <c r="E121" i="11"/>
  <c r="E77" i="11"/>
  <c r="E45" i="11"/>
  <c r="F173" i="11"/>
  <c r="F99" i="11"/>
  <c r="E54" i="11"/>
  <c r="F209" i="11"/>
  <c r="E114" i="11"/>
  <c r="F68" i="11"/>
  <c r="F36" i="11"/>
  <c r="F143" i="11"/>
  <c r="F85" i="11"/>
  <c r="E52" i="11"/>
  <c r="E251" i="11"/>
  <c r="E26" i="11"/>
  <c r="E84" i="11"/>
  <c r="E23" i="11"/>
  <c r="F176" i="11"/>
  <c r="F58" i="11"/>
  <c r="E233" i="11"/>
  <c r="F235" i="11"/>
  <c r="F240" i="11"/>
  <c r="E252" i="11"/>
  <c r="E156" i="11"/>
  <c r="F141" i="11"/>
  <c r="E199" i="11"/>
  <c r="F118" i="11"/>
  <c r="F233" i="11"/>
  <c r="E225" i="11"/>
  <c r="F234" i="11"/>
  <c r="F202" i="11"/>
  <c r="E242" i="11"/>
  <c r="E210" i="11"/>
  <c r="E178" i="11"/>
  <c r="E146" i="11"/>
  <c r="F227" i="11"/>
  <c r="F195" i="11"/>
  <c r="F232" i="11"/>
  <c r="F200" i="11"/>
  <c r="E244" i="11"/>
  <c r="E212" i="11"/>
  <c r="E180" i="11"/>
  <c r="E148" i="11"/>
  <c r="F174" i="11"/>
  <c r="F133" i="11"/>
  <c r="F101" i="11"/>
  <c r="E179" i="11"/>
  <c r="F142" i="11"/>
  <c r="F110" i="11"/>
  <c r="F201" i="11"/>
  <c r="F155" i="11"/>
  <c r="E119" i="11"/>
  <c r="E87" i="11"/>
  <c r="F178" i="11"/>
  <c r="F136" i="11"/>
  <c r="F104" i="11"/>
  <c r="F163" i="11"/>
  <c r="E97" i="11"/>
  <c r="E65" i="11"/>
  <c r="E33" i="11"/>
  <c r="F139" i="11"/>
  <c r="E74" i="11"/>
  <c r="E42" i="11"/>
  <c r="F168" i="11"/>
  <c r="E89" i="11"/>
  <c r="F56" i="11"/>
  <c r="E239" i="11"/>
  <c r="F119" i="11"/>
  <c r="E72" i="11"/>
  <c r="E40" i="11"/>
  <c r="E145" i="11"/>
  <c r="F62" i="11"/>
  <c r="F151" i="11"/>
  <c r="F59" i="11"/>
  <c r="F179" i="11"/>
  <c r="E67" i="11"/>
  <c r="E132" i="11"/>
  <c r="F37" i="11"/>
  <c r="E94" i="11"/>
  <c r="E120" i="11"/>
  <c r="F39" i="11"/>
  <c r="E140" i="11"/>
  <c r="F20" i="11"/>
  <c r="F147" i="11"/>
  <c r="E71" i="11"/>
  <c r="F160" i="11"/>
  <c r="F18" i="11"/>
  <c r="E253" i="11"/>
  <c r="E174" i="11"/>
  <c r="F223" i="11"/>
  <c r="F228" i="11"/>
  <c r="E240" i="11"/>
  <c r="E208" i="11"/>
  <c r="E144" i="11"/>
  <c r="F129" i="11"/>
  <c r="F97" i="11"/>
  <c r="F138" i="11"/>
  <c r="F106" i="11"/>
  <c r="F148" i="11"/>
  <c r="E115" i="11"/>
  <c r="E171" i="11"/>
  <c r="F100" i="11"/>
  <c r="E92" i="11"/>
  <c r="E29" i="11"/>
  <c r="E70" i="11"/>
  <c r="E161" i="11"/>
  <c r="E82" i="11"/>
  <c r="E209" i="11"/>
  <c r="E221" i="11"/>
  <c r="F230" i="11"/>
  <c r="F198" i="11"/>
  <c r="E238" i="11"/>
  <c r="E206" i="11"/>
  <c r="F255" i="11"/>
  <c r="F191" i="11"/>
  <c r="F196" i="11"/>
  <c r="E176" i="11"/>
  <c r="E167" i="11"/>
  <c r="F177" i="11"/>
  <c r="F187" i="11"/>
  <c r="E83" i="11"/>
  <c r="F132" i="11"/>
  <c r="F156" i="11"/>
  <c r="E61" i="11"/>
  <c r="F131" i="11"/>
  <c r="E38" i="11"/>
  <c r="F52" i="11"/>
  <c r="F111" i="11"/>
  <c r="E47" i="11"/>
  <c r="E90" i="11"/>
  <c r="F21" i="11"/>
  <c r="E211" i="11"/>
  <c r="F77" i="11"/>
  <c r="E133" i="11"/>
  <c r="E112" i="11"/>
  <c r="E102" i="11"/>
  <c r="E60" i="11"/>
  <c r="F28" i="11"/>
  <c r="E130" i="11"/>
  <c r="F86" i="11"/>
  <c r="E69" i="11"/>
  <c r="F92" i="11"/>
  <c r="F197" i="11"/>
  <c r="E157" i="11"/>
  <c r="F145" i="11"/>
  <c r="F181" i="11"/>
  <c r="E248" i="11"/>
  <c r="F231" i="11"/>
  <c r="E246" i="11"/>
  <c r="E79" i="11"/>
  <c r="E235" i="11"/>
  <c r="F152" i="11"/>
  <c r="E159" i="11"/>
  <c r="E150" i="11"/>
  <c r="F82" i="11"/>
  <c r="F35" i="11"/>
  <c r="F55" i="11"/>
  <c r="E142" i="11"/>
  <c r="E19" i="11"/>
  <c r="E203" i="11"/>
  <c r="E22" i="11"/>
  <c r="F159" i="11"/>
  <c r="E80" i="11"/>
  <c r="F60" i="11"/>
  <c r="E30" i="11"/>
  <c r="F166" i="11"/>
  <c r="E105" i="11"/>
  <c r="F124" i="11"/>
  <c r="E95" i="11"/>
  <c r="E205" i="11"/>
  <c r="E231" i="11"/>
  <c r="E168" i="11"/>
  <c r="F220" i="11"/>
  <c r="E166" i="11"/>
  <c r="F222" i="11"/>
  <c r="G17" i="11"/>
  <c r="C18" i="11" s="1"/>
  <c r="D17" i="11"/>
  <c r="F17" i="11" s="1"/>
  <c r="F22" i="11"/>
  <c r="E126" i="11"/>
  <c r="E76" i="11"/>
  <c r="F83" i="11"/>
  <c r="F206" i="11"/>
  <c r="F33" i="11"/>
  <c r="F79" i="11"/>
  <c r="F24" i="11"/>
  <c r="E43" i="11"/>
  <c r="E27" i="11"/>
  <c r="F38" i="11"/>
  <c r="E28" i="11"/>
  <c r="F95" i="11"/>
  <c r="F64" i="11"/>
  <c r="E46" i="11"/>
  <c r="E191" i="11"/>
  <c r="E113" i="11"/>
  <c r="F140" i="11"/>
  <c r="E107" i="11"/>
  <c r="E219" i="11"/>
  <c r="F105" i="11"/>
  <c r="E184" i="11"/>
  <c r="F236" i="11"/>
  <c r="E182" i="11"/>
  <c r="F238" i="11"/>
  <c r="F19" i="11"/>
  <c r="E189" i="11"/>
  <c r="F44" i="11"/>
  <c r="F112" i="11"/>
  <c r="F204" i="11"/>
  <c r="E104" i="11"/>
  <c r="F51" i="11"/>
  <c r="E36" i="11"/>
  <c r="F127" i="11"/>
  <c r="F76" i="11"/>
  <c r="E50" i="11"/>
  <c r="E37" i="11"/>
  <c r="E137" i="11"/>
  <c r="F146" i="11"/>
  <c r="E123" i="11"/>
  <c r="F98" i="11"/>
  <c r="F121" i="11"/>
  <c r="E200" i="11"/>
  <c r="F252" i="11"/>
  <c r="E198" i="11"/>
  <c r="E229" i="11"/>
  <c r="F47" i="11"/>
  <c r="E18" i="11"/>
  <c r="E195" i="11"/>
  <c r="E91" i="11"/>
  <c r="F180" i="11"/>
  <c r="E183" i="11"/>
  <c r="E152" i="11"/>
  <c r="F41" i="11"/>
  <c r="F65" i="11"/>
  <c r="E109" i="11"/>
  <c r="E124" i="11"/>
  <c r="E141" i="11"/>
  <c r="E108" i="11"/>
  <c r="F29" i="11"/>
  <c r="E59" i="11"/>
  <c r="F54" i="11"/>
  <c r="E21" i="11"/>
  <c r="F183" i="11"/>
  <c r="E153" i="11"/>
  <c r="E136" i="11"/>
  <c r="F45" i="11"/>
  <c r="E75" i="11"/>
  <c r="F67" i="11"/>
  <c r="F70" i="11"/>
  <c r="E44" i="11"/>
  <c r="F135" i="11"/>
  <c r="E98" i="11"/>
  <c r="E62" i="11"/>
  <c r="E41" i="11"/>
  <c r="E181" i="11"/>
  <c r="F162" i="11"/>
  <c r="E127" i="11"/>
  <c r="F114" i="11"/>
  <c r="F137" i="11"/>
  <c r="E216" i="11"/>
  <c r="F199" i="11"/>
  <c r="E214" i="11"/>
  <c r="F237" i="11"/>
  <c r="D17" i="5"/>
  <c r="F17" i="5" s="1"/>
  <c r="G17" i="5"/>
  <c r="C18" i="5" s="1"/>
  <c r="D21" i="10" l="1"/>
  <c r="E21" i="10" s="1"/>
  <c r="G21" i="10" s="1"/>
  <c r="C22" i="10" s="1"/>
  <c r="F22" i="10"/>
  <c r="G18" i="9"/>
  <c r="C19" i="9" s="1"/>
  <c r="D18" i="9"/>
  <c r="G18" i="7"/>
  <c r="C19" i="7" s="1"/>
  <c r="D18" i="7"/>
  <c r="F18" i="7" s="1"/>
  <c r="G17" i="6"/>
  <c r="C18" i="6" s="1"/>
  <c r="D17" i="6"/>
  <c r="D18" i="11"/>
  <c r="G18" i="11"/>
  <c r="C19" i="11" s="1"/>
  <c r="F253" i="5"/>
  <c r="F249" i="5"/>
  <c r="F245" i="5"/>
  <c r="F241" i="5"/>
  <c r="F237" i="5"/>
  <c r="F233" i="5"/>
  <c r="F229" i="5"/>
  <c r="F225" i="5"/>
  <c r="F221" i="5"/>
  <c r="F217" i="5"/>
  <c r="F213" i="5"/>
  <c r="F209" i="5"/>
  <c r="F205" i="5"/>
  <c r="F201" i="5"/>
  <c r="F197" i="5"/>
  <c r="F193" i="5"/>
  <c r="F189" i="5"/>
  <c r="F254" i="5"/>
  <c r="F250" i="5"/>
  <c r="F246" i="5"/>
  <c r="F242" i="5"/>
  <c r="F238" i="5"/>
  <c r="F234" i="5"/>
  <c r="F230" i="5"/>
  <c r="F226" i="5"/>
  <c r="F222" i="5"/>
  <c r="F218" i="5"/>
  <c r="F214" i="5"/>
  <c r="F255" i="5"/>
  <c r="F251" i="5"/>
  <c r="F247" i="5"/>
  <c r="F243" i="5"/>
  <c r="F239" i="5"/>
  <c r="F235" i="5"/>
  <c r="F231" i="5"/>
  <c r="F227" i="5"/>
  <c r="F223" i="5"/>
  <c r="F219" i="5"/>
  <c r="F215" i="5"/>
  <c r="F211" i="5"/>
  <c r="F207" i="5"/>
  <c r="F203" i="5"/>
  <c r="F228" i="5"/>
  <c r="F198" i="5"/>
  <c r="F196" i="5"/>
  <c r="F178" i="5"/>
  <c r="F175" i="5"/>
  <c r="F172" i="5"/>
  <c r="F169" i="5"/>
  <c r="F146" i="5"/>
  <c r="F256" i="5"/>
  <c r="F224" i="5"/>
  <c r="F210" i="5"/>
  <c r="F202" i="5"/>
  <c r="F200" i="5"/>
  <c r="F184" i="5"/>
  <c r="F181" i="5"/>
  <c r="F158" i="5"/>
  <c r="F155" i="5"/>
  <c r="F152" i="5"/>
  <c r="F149" i="5"/>
  <c r="F143" i="5"/>
  <c r="F139" i="5"/>
  <c r="F135" i="5"/>
  <c r="F131" i="5"/>
  <c r="F127" i="5"/>
  <c r="F123" i="5"/>
  <c r="F119" i="5"/>
  <c r="F252" i="5"/>
  <c r="F220" i="5"/>
  <c r="F191" i="5"/>
  <c r="F187" i="5"/>
  <c r="F170" i="5"/>
  <c r="F167" i="5"/>
  <c r="F164" i="5"/>
  <c r="F161" i="5"/>
  <c r="F248" i="5"/>
  <c r="F216" i="5"/>
  <c r="F204" i="5"/>
  <c r="F195" i="5"/>
  <c r="F182" i="5"/>
  <c r="F179" i="5"/>
  <c r="F176" i="5"/>
  <c r="F173" i="5"/>
  <c r="F150" i="5"/>
  <c r="F147" i="5"/>
  <c r="F144" i="5"/>
  <c r="F140" i="5"/>
  <c r="F136" i="5"/>
  <c r="F132" i="5"/>
  <c r="F128" i="5"/>
  <c r="F124" i="5"/>
  <c r="F120" i="5"/>
  <c r="F116" i="5"/>
  <c r="F112" i="5"/>
  <c r="F108" i="5"/>
  <c r="F104" i="5"/>
  <c r="F244" i="5"/>
  <c r="F212" i="5"/>
  <c r="F199" i="5"/>
  <c r="F185" i="5"/>
  <c r="F162" i="5"/>
  <c r="F159" i="5"/>
  <c r="F156" i="5"/>
  <c r="F153" i="5"/>
  <c r="F240" i="5"/>
  <c r="F206" i="5"/>
  <c r="F174" i="5"/>
  <c r="F171" i="5"/>
  <c r="F168" i="5"/>
  <c r="F165" i="5"/>
  <c r="F141" i="5"/>
  <c r="F137" i="5"/>
  <c r="F133" i="5"/>
  <c r="F129" i="5"/>
  <c r="F125" i="5"/>
  <c r="F236" i="5"/>
  <c r="F190" i="5"/>
  <c r="F188" i="5"/>
  <c r="F186" i="5"/>
  <c r="F183" i="5"/>
  <c r="F180" i="5"/>
  <c r="F177" i="5"/>
  <c r="F163" i="5"/>
  <c r="F157" i="5"/>
  <c r="F134" i="5"/>
  <c r="F111" i="5"/>
  <c r="G18" i="5"/>
  <c r="C19" i="5" s="1"/>
  <c r="F113" i="5"/>
  <c r="F105" i="5"/>
  <c r="F103" i="5"/>
  <c r="F101" i="5"/>
  <c r="F98" i="5"/>
  <c r="F94" i="5"/>
  <c r="F90" i="5"/>
  <c r="F86" i="5"/>
  <c r="F82" i="5"/>
  <c r="F78" i="5"/>
  <c r="F74" i="5"/>
  <c r="F70" i="5"/>
  <c r="F66" i="5"/>
  <c r="F62" i="5"/>
  <c r="F58" i="5"/>
  <c r="F54" i="5"/>
  <c r="F50" i="5"/>
  <c r="F46" i="5"/>
  <c r="F42" i="5"/>
  <c r="F38" i="5"/>
  <c r="F138" i="5"/>
  <c r="F194" i="5"/>
  <c r="F154" i="5"/>
  <c r="F148" i="5"/>
  <c r="F110" i="5"/>
  <c r="F99" i="5"/>
  <c r="F95" i="5"/>
  <c r="F91" i="5"/>
  <c r="F87" i="5"/>
  <c r="F83" i="5"/>
  <c r="F79" i="5"/>
  <c r="F75" i="5"/>
  <c r="F71" i="5"/>
  <c r="F67" i="5"/>
  <c r="F63" i="5"/>
  <c r="F59" i="5"/>
  <c r="F55" i="5"/>
  <c r="F51" i="5"/>
  <c r="F47" i="5"/>
  <c r="F43" i="5"/>
  <c r="F39" i="5"/>
  <c r="F35" i="5"/>
  <c r="F31" i="5"/>
  <c r="F27" i="5"/>
  <c r="F192" i="5"/>
  <c r="F166" i="5"/>
  <c r="F160" i="5"/>
  <c r="F142" i="5"/>
  <c r="F126" i="5"/>
  <c r="F122" i="5"/>
  <c r="F115" i="5"/>
  <c r="F107" i="5"/>
  <c r="F208" i="5"/>
  <c r="F121" i="5"/>
  <c r="F118" i="5"/>
  <c r="F109" i="5"/>
  <c r="F102" i="5"/>
  <c r="F100" i="5"/>
  <c r="F96" i="5"/>
  <c r="F92" i="5"/>
  <c r="F88" i="5"/>
  <c r="F84" i="5"/>
  <c r="F80" i="5"/>
  <c r="F76" i="5"/>
  <c r="F72" i="5"/>
  <c r="F68" i="5"/>
  <c r="F64" i="5"/>
  <c r="F60" i="5"/>
  <c r="F56" i="5"/>
  <c r="F52" i="5"/>
  <c r="F232" i="5"/>
  <c r="F130" i="5"/>
  <c r="F32" i="5"/>
  <c r="F24" i="5"/>
  <c r="F22" i="5"/>
  <c r="D18" i="5"/>
  <c r="F89" i="5"/>
  <c r="F73" i="5"/>
  <c r="F57" i="5"/>
  <c r="F41" i="5"/>
  <c r="F34" i="5"/>
  <c r="F20" i="5"/>
  <c r="F85" i="5"/>
  <c r="F69" i="5"/>
  <c r="F53" i="5"/>
  <c r="F49" i="5"/>
  <c r="F44" i="5"/>
  <c r="F26" i="5"/>
  <c r="F48" i="5"/>
  <c r="F45" i="5"/>
  <c r="F29" i="5"/>
  <c r="F19" i="5"/>
  <c r="F18" i="5"/>
  <c r="E18" i="5" s="1"/>
  <c r="F151" i="5"/>
  <c r="F117" i="5"/>
  <c r="F40" i="5"/>
  <c r="F37" i="5"/>
  <c r="F28" i="5"/>
  <c r="F23" i="5"/>
  <c r="F21" i="5"/>
  <c r="F145" i="5"/>
  <c r="F106" i="5"/>
  <c r="F93" i="5"/>
  <c r="F77" i="5"/>
  <c r="F61" i="5"/>
  <c r="F36" i="5"/>
  <c r="F30" i="5"/>
  <c r="F33" i="5"/>
  <c r="F25" i="5"/>
  <c r="F114" i="5"/>
  <c r="F97" i="5"/>
  <c r="F81" i="5"/>
  <c r="F65" i="5"/>
  <c r="D22" i="10" l="1"/>
  <c r="E22" i="10" s="1"/>
  <c r="G22" i="10" s="1"/>
  <c r="C23" i="10" s="1"/>
  <c r="F23" i="10"/>
  <c r="D19" i="9"/>
  <c r="G19" i="9"/>
  <c r="C20" i="9" s="1"/>
  <c r="G19" i="7"/>
  <c r="C20" i="7" s="1"/>
  <c r="D19" i="7"/>
  <c r="F19" i="7" s="1"/>
  <c r="G18" i="6"/>
  <c r="C19" i="6" s="1"/>
  <c r="D18" i="6"/>
  <c r="G19" i="11"/>
  <c r="C20" i="11" s="1"/>
  <c r="D19" i="11"/>
  <c r="D19" i="5"/>
  <c r="E19" i="5"/>
  <c r="G19" i="5" s="1"/>
  <c r="C20" i="5" s="1"/>
  <c r="D23" i="10" l="1"/>
  <c r="E23" i="10"/>
  <c r="G23" i="10" s="1"/>
  <c r="C24" i="10" s="1"/>
  <c r="F24" i="10"/>
  <c r="D20" i="9"/>
  <c r="G20" i="9"/>
  <c r="C21" i="9" s="1"/>
  <c r="D20" i="7"/>
  <c r="F20" i="7" s="1"/>
  <c r="G20" i="7"/>
  <c r="C21" i="7" s="1"/>
  <c r="G19" i="6"/>
  <c r="C20" i="6" s="1"/>
  <c r="D19" i="6"/>
  <c r="G20" i="11"/>
  <c r="C21" i="11" s="1"/>
  <c r="D20" i="11"/>
  <c r="D20" i="5"/>
  <c r="E20" i="5" s="1"/>
  <c r="G20" i="5" s="1"/>
  <c r="C21" i="5" s="1"/>
  <c r="D24" i="10" l="1"/>
  <c r="E24" i="10" s="1"/>
  <c r="G24" i="10" s="1"/>
  <c r="C25" i="10" s="1"/>
  <c r="F25" i="10"/>
  <c r="G21" i="9"/>
  <c r="C22" i="9" s="1"/>
  <c r="D21" i="9"/>
  <c r="D21" i="7"/>
  <c r="F21" i="7" s="1"/>
  <c r="G21" i="7"/>
  <c r="C22" i="7" s="1"/>
  <c r="D20" i="6"/>
  <c r="G20" i="6"/>
  <c r="C21" i="6" s="1"/>
  <c r="G21" i="11"/>
  <c r="C22" i="11" s="1"/>
  <c r="D21" i="11"/>
  <c r="D21" i="5"/>
  <c r="E21" i="5" s="1"/>
  <c r="G21" i="5" s="1"/>
  <c r="C22" i="5" s="1"/>
  <c r="D25" i="10" l="1"/>
  <c r="E25" i="10" s="1"/>
  <c r="G25" i="10" s="1"/>
  <c r="C26" i="10" s="1"/>
  <c r="F26" i="10"/>
  <c r="G22" i="9"/>
  <c r="C23" i="9" s="1"/>
  <c r="D22" i="9"/>
  <c r="G22" i="7"/>
  <c r="C23" i="7" s="1"/>
  <c r="D22" i="7"/>
  <c r="F22" i="7" s="1"/>
  <c r="G21" i="6"/>
  <c r="C22" i="6" s="1"/>
  <c r="D21" i="6"/>
  <c r="D22" i="11"/>
  <c r="G22" i="11"/>
  <c r="C23" i="11" s="1"/>
  <c r="D22" i="5"/>
  <c r="E22" i="5" s="1"/>
  <c r="G22" i="5" s="1"/>
  <c r="C23" i="5" s="1"/>
  <c r="D26" i="10" l="1"/>
  <c r="F27" i="10"/>
  <c r="E26" i="10"/>
  <c r="G26" i="10" s="1"/>
  <c r="C27" i="10" s="1"/>
  <c r="D23" i="9"/>
  <c r="G23" i="9"/>
  <c r="C24" i="9" s="1"/>
  <c r="D23" i="7"/>
  <c r="F23" i="7" s="1"/>
  <c r="G23" i="7"/>
  <c r="C24" i="7" s="1"/>
  <c r="G22" i="6"/>
  <c r="C23" i="6" s="1"/>
  <c r="D22" i="6"/>
  <c r="G23" i="11"/>
  <c r="C24" i="11" s="1"/>
  <c r="D23" i="11"/>
  <c r="D23" i="5"/>
  <c r="E23" i="5" s="1"/>
  <c r="G23" i="5" s="1"/>
  <c r="C24" i="5" s="1"/>
  <c r="D27" i="10" l="1"/>
  <c r="E27" i="10" s="1"/>
  <c r="G27" i="10" s="1"/>
  <c r="C28" i="10" s="1"/>
  <c r="F28" i="10"/>
  <c r="D24" i="9"/>
  <c r="G24" i="9"/>
  <c r="C25" i="9" s="1"/>
  <c r="G24" i="7"/>
  <c r="C25" i="7" s="1"/>
  <c r="D24" i="7"/>
  <c r="F24" i="7" s="1"/>
  <c r="G23" i="6"/>
  <c r="C24" i="6" s="1"/>
  <c r="D23" i="6"/>
  <c r="G24" i="11"/>
  <c r="C25" i="11" s="1"/>
  <c r="D24" i="11"/>
  <c r="D24" i="5"/>
  <c r="E24" i="5" s="1"/>
  <c r="G24" i="5" s="1"/>
  <c r="C25" i="5" s="1"/>
  <c r="D28" i="10" l="1"/>
  <c r="E28" i="10"/>
  <c r="G28" i="10" s="1"/>
  <c r="C29" i="10" s="1"/>
  <c r="F29" i="10"/>
  <c r="G25" i="9"/>
  <c r="C26" i="9" s="1"/>
  <c r="D25" i="9"/>
  <c r="G25" i="7"/>
  <c r="C26" i="7" s="1"/>
  <c r="D25" i="7"/>
  <c r="F25" i="7" s="1"/>
  <c r="D24" i="6"/>
  <c r="G24" i="6"/>
  <c r="C25" i="6" s="1"/>
  <c r="G25" i="11"/>
  <c r="C26" i="11" s="1"/>
  <c r="D25" i="11"/>
  <c r="D25" i="5"/>
  <c r="E25" i="5" s="1"/>
  <c r="G25" i="5" s="1"/>
  <c r="C26" i="5" s="1"/>
  <c r="D29" i="10" l="1"/>
  <c r="E29" i="10" s="1"/>
  <c r="G29" i="10" s="1"/>
  <c r="C30" i="10" s="1"/>
  <c r="F30" i="10"/>
  <c r="G26" i="9"/>
  <c r="C27" i="9" s="1"/>
  <c r="D26" i="9"/>
  <c r="G26" i="7"/>
  <c r="C27" i="7" s="1"/>
  <c r="D26" i="7"/>
  <c r="F26" i="7" s="1"/>
  <c r="G25" i="6"/>
  <c r="C26" i="6" s="1"/>
  <c r="D25" i="6"/>
  <c r="D26" i="11"/>
  <c r="G26" i="11"/>
  <c r="C27" i="11" s="1"/>
  <c r="D26" i="5"/>
  <c r="E26" i="5" s="1"/>
  <c r="G26" i="5" s="1"/>
  <c r="C27" i="5" s="1"/>
  <c r="D30" i="10" l="1"/>
  <c r="F31" i="10"/>
  <c r="E30" i="10"/>
  <c r="G30" i="10" s="1"/>
  <c r="C31" i="10" s="1"/>
  <c r="D27" i="9"/>
  <c r="G27" i="9"/>
  <c r="C28" i="9" s="1"/>
  <c r="D27" i="7"/>
  <c r="F27" i="7" s="1"/>
  <c r="G27" i="7"/>
  <c r="C28" i="7" s="1"/>
  <c r="G26" i="6"/>
  <c r="C27" i="6" s="1"/>
  <c r="D26" i="6"/>
  <c r="D27" i="11"/>
  <c r="G27" i="11"/>
  <c r="C28" i="11" s="1"/>
  <c r="D27" i="5"/>
  <c r="E27" i="5" s="1"/>
  <c r="G27" i="5" s="1"/>
  <c r="C28" i="5" s="1"/>
  <c r="D31" i="10" l="1"/>
  <c r="E31" i="10"/>
  <c r="G31" i="10" s="1"/>
  <c r="C32" i="10" s="1"/>
  <c r="F32" i="10"/>
  <c r="D28" i="9"/>
  <c r="G28" i="9"/>
  <c r="C29" i="9" s="1"/>
  <c r="G28" i="7"/>
  <c r="C29" i="7" s="1"/>
  <c r="D28" i="7"/>
  <c r="F28" i="7" s="1"/>
  <c r="D27" i="6"/>
  <c r="G27" i="6"/>
  <c r="C28" i="6" s="1"/>
  <c r="D28" i="11"/>
  <c r="G28" i="11"/>
  <c r="C29" i="11" s="1"/>
  <c r="D28" i="5"/>
  <c r="E28" i="5" s="1"/>
  <c r="G28" i="5" s="1"/>
  <c r="C29" i="5" s="1"/>
  <c r="D32" i="10" l="1"/>
  <c r="E32" i="10" s="1"/>
  <c r="G32" i="10" s="1"/>
  <c r="C33" i="10" s="1"/>
  <c r="F33" i="10"/>
  <c r="G29" i="9"/>
  <c r="C30" i="9" s="1"/>
  <c r="D29" i="9"/>
  <c r="G29" i="7"/>
  <c r="C30" i="7" s="1"/>
  <c r="D29" i="7"/>
  <c r="F29" i="7" s="1"/>
  <c r="D28" i="6"/>
  <c r="G28" i="6"/>
  <c r="C29" i="6" s="1"/>
  <c r="G29" i="11"/>
  <c r="C30" i="11" s="1"/>
  <c r="D29" i="11"/>
  <c r="D29" i="5"/>
  <c r="E29" i="5" s="1"/>
  <c r="G29" i="5" s="1"/>
  <c r="C30" i="5" s="1"/>
  <c r="D33" i="10" l="1"/>
  <c r="E33" i="10" s="1"/>
  <c r="G33" i="10" s="1"/>
  <c r="C34" i="10" s="1"/>
  <c r="F34" i="10"/>
  <c r="G30" i="9"/>
  <c r="C31" i="9" s="1"/>
  <c r="D30" i="9"/>
  <c r="G30" i="7"/>
  <c r="C31" i="7" s="1"/>
  <c r="D30" i="7"/>
  <c r="F30" i="7" s="1"/>
  <c r="G29" i="6"/>
  <c r="C30" i="6" s="1"/>
  <c r="D29" i="6"/>
  <c r="G30" i="11"/>
  <c r="C31" i="11" s="1"/>
  <c r="D30" i="11"/>
  <c r="D30" i="5"/>
  <c r="E30" i="5" s="1"/>
  <c r="G30" i="5" s="1"/>
  <c r="C31" i="5" s="1"/>
  <c r="D34" i="10" l="1"/>
  <c r="F35" i="10"/>
  <c r="E34" i="10"/>
  <c r="G34" i="10" s="1"/>
  <c r="C35" i="10" s="1"/>
  <c r="D31" i="9"/>
  <c r="G31" i="9"/>
  <c r="C32" i="9" s="1"/>
  <c r="G31" i="7"/>
  <c r="C32" i="7" s="1"/>
  <c r="D31" i="7"/>
  <c r="F31" i="7" s="1"/>
  <c r="G30" i="6"/>
  <c r="C31" i="6" s="1"/>
  <c r="D30" i="6"/>
  <c r="G31" i="11"/>
  <c r="C32" i="11" s="1"/>
  <c r="D31" i="11"/>
  <c r="D31" i="5"/>
  <c r="E31" i="5" s="1"/>
  <c r="G31" i="5" s="1"/>
  <c r="C32" i="5" s="1"/>
  <c r="D35" i="10" l="1"/>
  <c r="E35" i="10"/>
  <c r="G35" i="10" s="1"/>
  <c r="C36" i="10" s="1"/>
  <c r="F36" i="10"/>
  <c r="D32" i="9"/>
  <c r="G32" i="9"/>
  <c r="C33" i="9" s="1"/>
  <c r="G32" i="7"/>
  <c r="C33" i="7" s="1"/>
  <c r="D32" i="7"/>
  <c r="F32" i="7" s="1"/>
  <c r="G31" i="6"/>
  <c r="C32" i="6" s="1"/>
  <c r="D31" i="6"/>
  <c r="G32" i="11"/>
  <c r="C33" i="11" s="1"/>
  <c r="D32" i="11"/>
  <c r="D32" i="5"/>
  <c r="E32" i="5" s="1"/>
  <c r="G32" i="5" s="1"/>
  <c r="C33" i="5" s="1"/>
  <c r="D36" i="10" l="1"/>
  <c r="E36" i="10" s="1"/>
  <c r="G36" i="10" s="1"/>
  <c r="C37" i="10" s="1"/>
  <c r="F37" i="10"/>
  <c r="G33" i="9"/>
  <c r="C34" i="9" s="1"/>
  <c r="D33" i="9"/>
  <c r="G33" i="7"/>
  <c r="C34" i="7" s="1"/>
  <c r="D33" i="7"/>
  <c r="F33" i="7" s="1"/>
  <c r="D32" i="6"/>
  <c r="G32" i="6"/>
  <c r="C33" i="6" s="1"/>
  <c r="G33" i="11"/>
  <c r="C34" i="11" s="1"/>
  <c r="D33" i="11"/>
  <c r="D33" i="5"/>
  <c r="E33" i="5" s="1"/>
  <c r="G33" i="5" s="1"/>
  <c r="C34" i="5" s="1"/>
  <c r="D37" i="10" l="1"/>
  <c r="F38" i="10"/>
  <c r="E37" i="10"/>
  <c r="G37" i="10" s="1"/>
  <c r="C38" i="10" s="1"/>
  <c r="G34" i="9"/>
  <c r="C35" i="9" s="1"/>
  <c r="D34" i="9"/>
  <c r="G34" i="7"/>
  <c r="C35" i="7" s="1"/>
  <c r="D34" i="7"/>
  <c r="F34" i="7" s="1"/>
  <c r="G33" i="6"/>
  <c r="C34" i="6" s="1"/>
  <c r="D33" i="6"/>
  <c r="G34" i="11"/>
  <c r="C35" i="11" s="1"/>
  <c r="D34" i="11"/>
  <c r="D34" i="5"/>
  <c r="E34" i="5" s="1"/>
  <c r="G34" i="5" s="1"/>
  <c r="C35" i="5" s="1"/>
  <c r="D38" i="10" l="1"/>
  <c r="E38" i="10"/>
  <c r="G38" i="10" s="1"/>
  <c r="C39" i="10" s="1"/>
  <c r="F39" i="10"/>
  <c r="D35" i="9"/>
  <c r="G35" i="9"/>
  <c r="C36" i="9" s="1"/>
  <c r="G35" i="7"/>
  <c r="C36" i="7" s="1"/>
  <c r="D35" i="7"/>
  <c r="F35" i="7" s="1"/>
  <c r="G34" i="6"/>
  <c r="C35" i="6" s="1"/>
  <c r="D34" i="6"/>
  <c r="G35" i="11"/>
  <c r="C36" i="11" s="1"/>
  <c r="D35" i="11"/>
  <c r="D35" i="5"/>
  <c r="E35" i="5" s="1"/>
  <c r="G35" i="5" s="1"/>
  <c r="C36" i="5" s="1"/>
  <c r="D39" i="10" l="1"/>
  <c r="E39" i="10" s="1"/>
  <c r="G39" i="10" s="1"/>
  <c r="C40" i="10" s="1"/>
  <c r="F40" i="10"/>
  <c r="D36" i="9"/>
  <c r="G36" i="9"/>
  <c r="C37" i="9" s="1"/>
  <c r="G36" i="7"/>
  <c r="C37" i="7" s="1"/>
  <c r="D36" i="7"/>
  <c r="F36" i="7" s="1"/>
  <c r="G35" i="6"/>
  <c r="C36" i="6" s="1"/>
  <c r="D35" i="6"/>
  <c r="G36" i="11"/>
  <c r="C37" i="11" s="1"/>
  <c r="D36" i="11"/>
  <c r="D36" i="5"/>
  <c r="E36" i="5" s="1"/>
  <c r="G36" i="5" s="1"/>
  <c r="C37" i="5" s="1"/>
  <c r="D40" i="10" l="1"/>
  <c r="F41" i="10"/>
  <c r="E40" i="10"/>
  <c r="G40" i="10" s="1"/>
  <c r="C41" i="10" s="1"/>
  <c r="G37" i="9"/>
  <c r="C38" i="9" s="1"/>
  <c r="D37" i="9"/>
  <c r="G37" i="7"/>
  <c r="C38" i="7" s="1"/>
  <c r="D37" i="7"/>
  <c r="F37" i="7" s="1"/>
  <c r="D36" i="6"/>
  <c r="G36" i="6"/>
  <c r="C37" i="6" s="1"/>
  <c r="G37" i="11"/>
  <c r="C38" i="11" s="1"/>
  <c r="D37" i="11"/>
  <c r="D37" i="5"/>
  <c r="E37" i="5" s="1"/>
  <c r="G37" i="5" s="1"/>
  <c r="C38" i="5" s="1"/>
  <c r="D41" i="10" l="1"/>
  <c r="E41" i="10" s="1"/>
  <c r="G41" i="10" s="1"/>
  <c r="C42" i="10" s="1"/>
  <c r="F42" i="10"/>
  <c r="G38" i="9"/>
  <c r="C39" i="9" s="1"/>
  <c r="D38" i="9"/>
  <c r="G38" i="7"/>
  <c r="C39" i="7" s="1"/>
  <c r="D38" i="7"/>
  <c r="F38" i="7" s="1"/>
  <c r="G37" i="6"/>
  <c r="C38" i="6" s="1"/>
  <c r="D37" i="6"/>
  <c r="G38" i="11"/>
  <c r="C39" i="11" s="1"/>
  <c r="D38" i="11"/>
  <c r="D38" i="5"/>
  <c r="E38" i="5" s="1"/>
  <c r="G38" i="5" s="1"/>
  <c r="C39" i="5" s="1"/>
  <c r="D42" i="10" l="1"/>
  <c r="E42" i="10" s="1"/>
  <c r="G42" i="10" s="1"/>
  <c r="C43" i="10" s="1"/>
  <c r="F43" i="10"/>
  <c r="D39" i="9"/>
  <c r="F39" i="9" s="1"/>
  <c r="G39" i="9"/>
  <c r="C40" i="9" s="1"/>
  <c r="G39" i="7"/>
  <c r="C40" i="7" s="1"/>
  <c r="D39" i="7"/>
  <c r="F39" i="7" s="1"/>
  <c r="G38" i="6"/>
  <c r="C39" i="6" s="1"/>
  <c r="D38" i="6"/>
  <c r="G39" i="11"/>
  <c r="C40" i="11" s="1"/>
  <c r="D39" i="11"/>
  <c r="D39" i="5"/>
  <c r="E39" i="5" s="1"/>
  <c r="G39" i="5" s="1"/>
  <c r="C40" i="5" s="1"/>
  <c r="G43" i="10" l="1"/>
  <c r="C44" i="10" s="1"/>
  <c r="D43" i="10"/>
  <c r="F44" i="10"/>
  <c r="E43" i="10"/>
  <c r="G40" i="9"/>
  <c r="C41" i="9" s="1"/>
  <c r="D40" i="9"/>
  <c r="F40" i="9" s="1"/>
  <c r="G40" i="7"/>
  <c r="C41" i="7" s="1"/>
  <c r="D40" i="7"/>
  <c r="F40" i="7" s="1"/>
  <c r="D39" i="6"/>
  <c r="G39" i="6"/>
  <c r="C40" i="6" s="1"/>
  <c r="G40" i="11"/>
  <c r="C41" i="11" s="1"/>
  <c r="D40" i="11"/>
  <c r="D40" i="5"/>
  <c r="E40" i="5" s="1"/>
  <c r="G40" i="5" s="1"/>
  <c r="C41" i="5" s="1"/>
  <c r="D44" i="10" l="1"/>
  <c r="E44" i="10" s="1"/>
  <c r="G44" i="10" s="1"/>
  <c r="C45" i="10" s="1"/>
  <c r="F45" i="10"/>
  <c r="D41" i="9"/>
  <c r="F41" i="9" s="1"/>
  <c r="G41" i="9"/>
  <c r="C42" i="9" s="1"/>
  <c r="G41" i="7"/>
  <c r="C42" i="7" s="1"/>
  <c r="D41" i="7"/>
  <c r="F41" i="7" s="1"/>
  <c r="D40" i="6"/>
  <c r="G40" i="6"/>
  <c r="C41" i="6" s="1"/>
  <c r="G41" i="11"/>
  <c r="C42" i="11" s="1"/>
  <c r="D41" i="11"/>
  <c r="D41" i="5"/>
  <c r="E41" i="5" s="1"/>
  <c r="G41" i="5" s="1"/>
  <c r="C42" i="5" s="1"/>
  <c r="D45" i="10" l="1"/>
  <c r="E45" i="10" s="1"/>
  <c r="G45" i="10" s="1"/>
  <c r="C46" i="10" s="1"/>
  <c r="F46" i="10"/>
  <c r="D42" i="9"/>
  <c r="F42" i="9" s="1"/>
  <c r="G42" i="9"/>
  <c r="C43" i="9" s="1"/>
  <c r="D42" i="7"/>
  <c r="F42" i="7" s="1"/>
  <c r="G42" i="7"/>
  <c r="C43" i="7" s="1"/>
  <c r="G41" i="6"/>
  <c r="C42" i="6" s="1"/>
  <c r="D41" i="6"/>
  <c r="G42" i="11"/>
  <c r="C43" i="11" s="1"/>
  <c r="D42" i="11"/>
  <c r="D42" i="5"/>
  <c r="E42" i="5" s="1"/>
  <c r="G42" i="5" s="1"/>
  <c r="C43" i="5" s="1"/>
  <c r="G46" i="10" l="1"/>
  <c r="C47" i="10" s="1"/>
  <c r="D46" i="10"/>
  <c r="F47" i="10"/>
  <c r="E46" i="10"/>
  <c r="G43" i="9"/>
  <c r="C44" i="9" s="1"/>
  <c r="D43" i="9"/>
  <c r="F43" i="9" s="1"/>
  <c r="G43" i="7"/>
  <c r="C44" i="7" s="1"/>
  <c r="D43" i="7"/>
  <c r="F43" i="7" s="1"/>
  <c r="G42" i="6"/>
  <c r="C43" i="6" s="1"/>
  <c r="D42" i="6"/>
  <c r="G43" i="11"/>
  <c r="C44" i="11" s="1"/>
  <c r="D43" i="11"/>
  <c r="D43" i="5"/>
  <c r="E43" i="5" s="1"/>
  <c r="G43" i="5" s="1"/>
  <c r="C44" i="5" s="1"/>
  <c r="F48" i="10" l="1"/>
  <c r="D47" i="10"/>
  <c r="E47" i="10" s="1"/>
  <c r="G47" i="10" s="1"/>
  <c r="C48" i="10" s="1"/>
  <c r="G44" i="9"/>
  <c r="C45" i="9" s="1"/>
  <c r="D44" i="9"/>
  <c r="F44" i="9" s="1"/>
  <c r="G44" i="7"/>
  <c r="C45" i="7" s="1"/>
  <c r="D44" i="7"/>
  <c r="F44" i="7" s="1"/>
  <c r="D43" i="6"/>
  <c r="G43" i="6"/>
  <c r="C44" i="6" s="1"/>
  <c r="G44" i="11"/>
  <c r="C45" i="11" s="1"/>
  <c r="D44" i="11"/>
  <c r="D44" i="5"/>
  <c r="E44" i="5" s="1"/>
  <c r="G44" i="5" s="1"/>
  <c r="C45" i="5" s="1"/>
  <c r="G48" i="10" l="1"/>
  <c r="C49" i="10" s="1"/>
  <c r="D48" i="10"/>
  <c r="E48" i="10"/>
  <c r="D45" i="9"/>
  <c r="F45" i="9" s="1"/>
  <c r="G45" i="9"/>
  <c r="C46" i="9" s="1"/>
  <c r="G45" i="7"/>
  <c r="C46" i="7" s="1"/>
  <c r="D45" i="7"/>
  <c r="F45" i="7" s="1"/>
  <c r="G44" i="6"/>
  <c r="C45" i="6" s="1"/>
  <c r="D44" i="6"/>
  <c r="G45" i="11"/>
  <c r="C46" i="11" s="1"/>
  <c r="D45" i="11"/>
  <c r="D45" i="5"/>
  <c r="E45" i="5" s="1"/>
  <c r="G45" i="5" s="1"/>
  <c r="C46" i="5" s="1"/>
  <c r="D49" i="10" l="1"/>
  <c r="G49" i="10"/>
  <c r="C50" i="10" s="1"/>
  <c r="D46" i="9"/>
  <c r="F46" i="9" s="1"/>
  <c r="G46" i="9"/>
  <c r="C47" i="9" s="1"/>
  <c r="D46" i="7"/>
  <c r="F46" i="7" s="1"/>
  <c r="G46" i="7"/>
  <c r="C47" i="7" s="1"/>
  <c r="G45" i="6"/>
  <c r="C46" i="6" s="1"/>
  <c r="D45" i="6"/>
  <c r="G46" i="11"/>
  <c r="C47" i="11" s="1"/>
  <c r="D46" i="11"/>
  <c r="D46" i="5"/>
  <c r="E46" i="5" s="1"/>
  <c r="G46" i="5" s="1"/>
  <c r="C47" i="5" s="1"/>
  <c r="G50" i="10" l="1"/>
  <c r="C51" i="10" s="1"/>
  <c r="D50" i="10"/>
  <c r="G47" i="9"/>
  <c r="C48" i="9" s="1"/>
  <c r="D47" i="9"/>
  <c r="F47" i="9" s="1"/>
  <c r="D47" i="7"/>
  <c r="F47" i="7" s="1"/>
  <c r="G47" i="7"/>
  <c r="C48" i="7" s="1"/>
  <c r="G46" i="6"/>
  <c r="C47" i="6" s="1"/>
  <c r="D46" i="6"/>
  <c r="G47" i="11"/>
  <c r="C48" i="11" s="1"/>
  <c r="D47" i="11"/>
  <c r="D47" i="5"/>
  <c r="E47" i="5" s="1"/>
  <c r="G47" i="5" s="1"/>
  <c r="C48" i="5" s="1"/>
  <c r="G51" i="10" l="1"/>
  <c r="C52" i="10" s="1"/>
  <c r="D51" i="10"/>
  <c r="G48" i="9"/>
  <c r="C49" i="9" s="1"/>
  <c r="D48" i="9"/>
  <c r="F48" i="9" s="1"/>
  <c r="G48" i="7"/>
  <c r="C49" i="7" s="1"/>
  <c r="D48" i="7"/>
  <c r="F48" i="7" s="1"/>
  <c r="G47" i="6"/>
  <c r="C48" i="6" s="1"/>
  <c r="D47" i="6"/>
  <c r="G48" i="11"/>
  <c r="C49" i="11" s="1"/>
  <c r="D48" i="11"/>
  <c r="D48" i="5"/>
  <c r="E48" i="5" s="1"/>
  <c r="G48" i="5" s="1"/>
  <c r="C49" i="5" s="1"/>
  <c r="D52" i="10" l="1"/>
  <c r="G52" i="10"/>
  <c r="C53" i="10" s="1"/>
  <c r="D49" i="9"/>
  <c r="F49" i="9" s="1"/>
  <c r="G49" i="9"/>
  <c r="C50" i="9" s="1"/>
  <c r="G49" i="7"/>
  <c r="C50" i="7" s="1"/>
  <c r="D49" i="7"/>
  <c r="F49" i="7" s="1"/>
  <c r="G48" i="6"/>
  <c r="C49" i="6" s="1"/>
  <c r="D48" i="6"/>
  <c r="G49" i="11"/>
  <c r="C50" i="11" s="1"/>
  <c r="D49" i="11"/>
  <c r="D49" i="5"/>
  <c r="E49" i="5" s="1"/>
  <c r="G49" i="5" s="1"/>
  <c r="C50" i="5" s="1"/>
  <c r="D53" i="10" l="1"/>
  <c r="G53" i="10"/>
  <c r="C54" i="10" s="1"/>
  <c r="D50" i="9"/>
  <c r="F50" i="9" s="1"/>
  <c r="G50" i="9"/>
  <c r="C51" i="9" s="1"/>
  <c r="D50" i="7"/>
  <c r="F50" i="7" s="1"/>
  <c r="G50" i="7"/>
  <c r="C51" i="7" s="1"/>
  <c r="G49" i="6"/>
  <c r="C50" i="6" s="1"/>
  <c r="D49" i="6"/>
  <c r="G50" i="11"/>
  <c r="C51" i="11" s="1"/>
  <c r="D50" i="11"/>
  <c r="D50" i="5"/>
  <c r="E50" i="5" s="1"/>
  <c r="G50" i="5" s="1"/>
  <c r="C51" i="5" s="1"/>
  <c r="G54" i="10" l="1"/>
  <c r="C55" i="10" s="1"/>
  <c r="D54" i="10"/>
  <c r="G51" i="9"/>
  <c r="C52" i="9" s="1"/>
  <c r="D51" i="9"/>
  <c r="F51" i="9" s="1"/>
  <c r="D51" i="7"/>
  <c r="F51" i="7" s="1"/>
  <c r="G51" i="7"/>
  <c r="C52" i="7" s="1"/>
  <c r="D50" i="6"/>
  <c r="G50" i="6"/>
  <c r="C51" i="6" s="1"/>
  <c r="G51" i="11"/>
  <c r="C52" i="11" s="1"/>
  <c r="D51" i="11"/>
  <c r="D51" i="5"/>
  <c r="E51" i="5" s="1"/>
  <c r="G51" i="5" s="1"/>
  <c r="C52" i="5" s="1"/>
  <c r="G55" i="10" l="1"/>
  <c r="C56" i="10" s="1"/>
  <c r="D55" i="10"/>
  <c r="G52" i="9"/>
  <c r="C53" i="9" s="1"/>
  <c r="D52" i="9"/>
  <c r="F52" i="9" s="1"/>
  <c r="G52" i="7"/>
  <c r="C53" i="7" s="1"/>
  <c r="D52" i="7"/>
  <c r="F52" i="7" s="1"/>
  <c r="G51" i="6"/>
  <c r="C52" i="6" s="1"/>
  <c r="D51" i="6"/>
  <c r="G52" i="11"/>
  <c r="C53" i="11" s="1"/>
  <c r="D52" i="11"/>
  <c r="D52" i="5"/>
  <c r="E52" i="5" s="1"/>
  <c r="G52" i="5" s="1"/>
  <c r="C53" i="5" s="1"/>
  <c r="G56" i="10" l="1"/>
  <c r="C57" i="10" s="1"/>
  <c r="D56" i="10"/>
  <c r="D53" i="9"/>
  <c r="F53" i="9" s="1"/>
  <c r="G53" i="9"/>
  <c r="C54" i="9" s="1"/>
  <c r="G53" i="7"/>
  <c r="C54" i="7" s="1"/>
  <c r="D53" i="7"/>
  <c r="F53" i="7" s="1"/>
  <c r="D52" i="6"/>
  <c r="G52" i="6"/>
  <c r="C53" i="6" s="1"/>
  <c r="G53" i="11"/>
  <c r="C54" i="11" s="1"/>
  <c r="D53" i="11"/>
  <c r="D53" i="5"/>
  <c r="E53" i="5" s="1"/>
  <c r="G53" i="5" s="1"/>
  <c r="C54" i="5" s="1"/>
  <c r="G57" i="10" l="1"/>
  <c r="C58" i="10" s="1"/>
  <c r="D57" i="10"/>
  <c r="D54" i="9"/>
  <c r="F54" i="9" s="1"/>
  <c r="G54" i="9"/>
  <c r="C55" i="9" s="1"/>
  <c r="D54" i="7"/>
  <c r="F54" i="7" s="1"/>
  <c r="G54" i="7"/>
  <c r="C55" i="7" s="1"/>
  <c r="G53" i="6"/>
  <c r="C54" i="6" s="1"/>
  <c r="D53" i="6"/>
  <c r="G54" i="11"/>
  <c r="C55" i="11" s="1"/>
  <c r="D54" i="11"/>
  <c r="D54" i="5"/>
  <c r="E54" i="5" s="1"/>
  <c r="G54" i="5" s="1"/>
  <c r="C55" i="5" s="1"/>
  <c r="G58" i="10" l="1"/>
  <c r="C59" i="10" s="1"/>
  <c r="D58" i="10"/>
  <c r="G55" i="9"/>
  <c r="C56" i="9" s="1"/>
  <c r="D55" i="9"/>
  <c r="F55" i="9" s="1"/>
  <c r="D55" i="7"/>
  <c r="F55" i="7" s="1"/>
  <c r="G55" i="7"/>
  <c r="C56" i="7" s="1"/>
  <c r="D54" i="6"/>
  <c r="G54" i="6"/>
  <c r="C55" i="6" s="1"/>
  <c r="G55" i="11"/>
  <c r="C56" i="11" s="1"/>
  <c r="D55" i="11"/>
  <c r="D55" i="5"/>
  <c r="E55" i="5" s="1"/>
  <c r="G55" i="5" s="1"/>
  <c r="C56" i="5" s="1"/>
  <c r="G59" i="10" l="1"/>
  <c r="C60" i="10" s="1"/>
  <c r="D59" i="10"/>
  <c r="G56" i="9"/>
  <c r="C57" i="9" s="1"/>
  <c r="D56" i="9"/>
  <c r="F56" i="9" s="1"/>
  <c r="G56" i="7"/>
  <c r="C57" i="7" s="1"/>
  <c r="D56" i="7"/>
  <c r="F56" i="7" s="1"/>
  <c r="D55" i="6"/>
  <c r="G55" i="6"/>
  <c r="C56" i="6" s="1"/>
  <c r="G56" i="11"/>
  <c r="C57" i="11" s="1"/>
  <c r="D56" i="11"/>
  <c r="D56" i="5"/>
  <c r="E56" i="5" s="1"/>
  <c r="G56" i="5" s="1"/>
  <c r="C57" i="5" s="1"/>
  <c r="D60" i="10" l="1"/>
  <c r="G60" i="10"/>
  <c r="C61" i="10" s="1"/>
  <c r="G57" i="9"/>
  <c r="C58" i="9" s="1"/>
  <c r="D57" i="9"/>
  <c r="F57" i="9" s="1"/>
  <c r="G57" i="7"/>
  <c r="C58" i="7" s="1"/>
  <c r="D57" i="7"/>
  <c r="F57" i="7" s="1"/>
  <c r="D56" i="6"/>
  <c r="G56" i="6"/>
  <c r="C57" i="6" s="1"/>
  <c r="G57" i="11"/>
  <c r="C58" i="11" s="1"/>
  <c r="D57" i="11"/>
  <c r="D57" i="5"/>
  <c r="E57" i="5" s="1"/>
  <c r="G57" i="5"/>
  <c r="C58" i="5" s="1"/>
  <c r="G61" i="10" l="1"/>
  <c r="C62" i="10" s="1"/>
  <c r="D61" i="10"/>
  <c r="D58" i="9"/>
  <c r="F58" i="9" s="1"/>
  <c r="G58" i="9"/>
  <c r="C59" i="9" s="1"/>
  <c r="D58" i="7"/>
  <c r="F58" i="7" s="1"/>
  <c r="G58" i="7"/>
  <c r="C59" i="7" s="1"/>
  <c r="G57" i="6"/>
  <c r="C58" i="6" s="1"/>
  <c r="D57" i="6"/>
  <c r="G58" i="11"/>
  <c r="C59" i="11" s="1"/>
  <c r="D58" i="11"/>
  <c r="D58" i="5"/>
  <c r="E58" i="5" s="1"/>
  <c r="G58" i="5" s="1"/>
  <c r="C59" i="5" s="1"/>
  <c r="G62" i="10" l="1"/>
  <c r="C63" i="10" s="1"/>
  <c r="D62" i="10"/>
  <c r="G59" i="9"/>
  <c r="C60" i="9" s="1"/>
  <c r="D59" i="9"/>
  <c r="F59" i="9" s="1"/>
  <c r="D59" i="7"/>
  <c r="F59" i="7" s="1"/>
  <c r="G59" i="7"/>
  <c r="C60" i="7" s="1"/>
  <c r="D58" i="6"/>
  <c r="G58" i="6"/>
  <c r="C59" i="6" s="1"/>
  <c r="G59" i="11"/>
  <c r="C60" i="11" s="1"/>
  <c r="D59" i="11"/>
  <c r="D59" i="5"/>
  <c r="E59" i="5" s="1"/>
  <c r="G59" i="5" s="1"/>
  <c r="C60" i="5" s="1"/>
  <c r="G63" i="10" l="1"/>
  <c r="C64" i="10" s="1"/>
  <c r="D63" i="10"/>
  <c r="G60" i="9"/>
  <c r="C61" i="9" s="1"/>
  <c r="D60" i="9"/>
  <c r="F60" i="9" s="1"/>
  <c r="G60" i="7"/>
  <c r="C61" i="7" s="1"/>
  <c r="D60" i="7"/>
  <c r="F60" i="7" s="1"/>
  <c r="G59" i="6"/>
  <c r="C60" i="6" s="1"/>
  <c r="D59" i="6"/>
  <c r="G60" i="11"/>
  <c r="C61" i="11" s="1"/>
  <c r="D60" i="11"/>
  <c r="D60" i="5"/>
  <c r="E60" i="5" s="1"/>
  <c r="G60" i="5" s="1"/>
  <c r="C61" i="5" s="1"/>
  <c r="G64" i="10" l="1"/>
  <c r="C65" i="10" s="1"/>
  <c r="D64" i="10"/>
  <c r="G61" i="9"/>
  <c r="C62" i="9" s="1"/>
  <c r="D61" i="9"/>
  <c r="F61" i="9" s="1"/>
  <c r="G61" i="7"/>
  <c r="C62" i="7" s="1"/>
  <c r="D61" i="7"/>
  <c r="F61" i="7" s="1"/>
  <c r="D60" i="6"/>
  <c r="G60" i="6"/>
  <c r="C61" i="6" s="1"/>
  <c r="G61" i="11"/>
  <c r="C62" i="11" s="1"/>
  <c r="D61" i="11"/>
  <c r="D61" i="5"/>
  <c r="E61" i="5" s="1"/>
  <c r="G61" i="5" s="1"/>
  <c r="C62" i="5" s="1"/>
  <c r="G65" i="10" l="1"/>
  <c r="C66" i="10" s="1"/>
  <c r="D65" i="10"/>
  <c r="D62" i="9"/>
  <c r="F62" i="9" s="1"/>
  <c r="G62" i="9"/>
  <c r="C63" i="9" s="1"/>
  <c r="D62" i="7"/>
  <c r="F62" i="7" s="1"/>
  <c r="G62" i="7"/>
  <c r="C63" i="7" s="1"/>
  <c r="D61" i="6"/>
  <c r="G61" i="6"/>
  <c r="C62" i="6" s="1"/>
  <c r="G62" i="11"/>
  <c r="C63" i="11" s="1"/>
  <c r="D62" i="11"/>
  <c r="D62" i="5"/>
  <c r="E62" i="5" s="1"/>
  <c r="G62" i="5" s="1"/>
  <c r="C63" i="5" s="1"/>
  <c r="G66" i="10" l="1"/>
  <c r="C67" i="10" s="1"/>
  <c r="D66" i="10"/>
  <c r="G63" i="9"/>
  <c r="C64" i="9" s="1"/>
  <c r="D63" i="9"/>
  <c r="F63" i="9" s="1"/>
  <c r="D63" i="7"/>
  <c r="F63" i="7" s="1"/>
  <c r="G63" i="7"/>
  <c r="C64" i="7" s="1"/>
  <c r="D62" i="6"/>
  <c r="G62" i="6"/>
  <c r="C63" i="6" s="1"/>
  <c r="G63" i="11"/>
  <c r="C64" i="11" s="1"/>
  <c r="D63" i="11"/>
  <c r="D63" i="5"/>
  <c r="E63" i="5" s="1"/>
  <c r="G63" i="5" s="1"/>
  <c r="C64" i="5" s="1"/>
  <c r="E67" i="10" l="1"/>
  <c r="G67" i="10" s="1"/>
  <c r="C68" i="10" s="1"/>
  <c r="D67" i="10"/>
  <c r="G64" i="9"/>
  <c r="C65" i="9" s="1"/>
  <c r="D64" i="9"/>
  <c r="F64" i="9" s="1"/>
  <c r="G64" i="7"/>
  <c r="C65" i="7" s="1"/>
  <c r="D64" i="7"/>
  <c r="F64" i="7" s="1"/>
  <c r="D63" i="6"/>
  <c r="G63" i="6"/>
  <c r="C64" i="6" s="1"/>
  <c r="G64" i="11"/>
  <c r="C65" i="11" s="1"/>
  <c r="D64" i="11"/>
  <c r="D64" i="5"/>
  <c r="E64" i="5" s="1"/>
  <c r="G64" i="5" s="1"/>
  <c r="C65" i="5" s="1"/>
  <c r="E68" i="10" l="1"/>
  <c r="G68" i="10" s="1"/>
  <c r="C69" i="10" s="1"/>
  <c r="D68" i="10"/>
  <c r="F67" i="10"/>
  <c r="D65" i="9"/>
  <c r="F65" i="9" s="1"/>
  <c r="G65" i="9"/>
  <c r="C66" i="9" s="1"/>
  <c r="G65" i="7"/>
  <c r="C66" i="7" s="1"/>
  <c r="D65" i="7"/>
  <c r="F65" i="7" s="1"/>
  <c r="D64" i="6"/>
  <c r="G64" i="6"/>
  <c r="C65" i="6" s="1"/>
  <c r="G65" i="11"/>
  <c r="C66" i="11" s="1"/>
  <c r="D65" i="11"/>
  <c r="D65" i="5"/>
  <c r="E65" i="5" s="1"/>
  <c r="G65" i="5" s="1"/>
  <c r="C66" i="5" s="1"/>
  <c r="E69" i="10" l="1"/>
  <c r="G69" i="10" s="1"/>
  <c r="C70" i="10" s="1"/>
  <c r="D69" i="10"/>
  <c r="F68" i="10"/>
  <c r="D66" i="9"/>
  <c r="F66" i="9" s="1"/>
  <c r="G66" i="9"/>
  <c r="C67" i="9" s="1"/>
  <c r="D66" i="7"/>
  <c r="F66" i="7" s="1"/>
  <c r="G66" i="7"/>
  <c r="C67" i="7" s="1"/>
  <c r="G65" i="6"/>
  <c r="C66" i="6" s="1"/>
  <c r="D65" i="6"/>
  <c r="G66" i="11"/>
  <c r="C67" i="11" s="1"/>
  <c r="D66" i="11"/>
  <c r="D66" i="5"/>
  <c r="E66" i="5" s="1"/>
  <c r="G66" i="5" s="1"/>
  <c r="C67" i="5" s="1"/>
  <c r="E70" i="10" l="1"/>
  <c r="G70" i="10" s="1"/>
  <c r="C71" i="10" s="1"/>
  <c r="D70" i="10"/>
  <c r="F69" i="10"/>
  <c r="G67" i="9"/>
  <c r="C68" i="9" s="1"/>
  <c r="D67" i="9"/>
  <c r="F67" i="9" s="1"/>
  <c r="D67" i="7"/>
  <c r="F67" i="7" s="1"/>
  <c r="G67" i="7"/>
  <c r="C68" i="7" s="1"/>
  <c r="D66" i="6"/>
  <c r="G66" i="6"/>
  <c r="C67" i="6" s="1"/>
  <c r="G67" i="11"/>
  <c r="C68" i="11" s="1"/>
  <c r="D67" i="11"/>
  <c r="D67" i="5"/>
  <c r="E67" i="5" s="1"/>
  <c r="G67" i="5" s="1"/>
  <c r="C68" i="5" s="1"/>
  <c r="E71" i="10" l="1"/>
  <c r="G71" i="10" s="1"/>
  <c r="C72" i="10" s="1"/>
  <c r="D71" i="10"/>
  <c r="F70" i="10"/>
  <c r="G68" i="9"/>
  <c r="C69" i="9" s="1"/>
  <c r="D68" i="9"/>
  <c r="F68" i="9" s="1"/>
  <c r="G68" i="7"/>
  <c r="C69" i="7" s="1"/>
  <c r="D68" i="7"/>
  <c r="F68" i="7" s="1"/>
  <c r="G67" i="6"/>
  <c r="C68" i="6" s="1"/>
  <c r="D67" i="6"/>
  <c r="G68" i="11"/>
  <c r="C69" i="11" s="1"/>
  <c r="D68" i="11"/>
  <c r="D68" i="5"/>
  <c r="E68" i="5" s="1"/>
  <c r="G68" i="5" s="1"/>
  <c r="C69" i="5" s="1"/>
  <c r="E72" i="10" l="1"/>
  <c r="G72" i="10" s="1"/>
  <c r="C73" i="10" s="1"/>
  <c r="D72" i="10"/>
  <c r="F71" i="10"/>
  <c r="D69" i="9"/>
  <c r="F69" i="9" s="1"/>
  <c r="G69" i="9"/>
  <c r="C70" i="9" s="1"/>
  <c r="G69" i="7"/>
  <c r="C70" i="7" s="1"/>
  <c r="D69" i="7"/>
  <c r="F69" i="7" s="1"/>
  <c r="D68" i="6"/>
  <c r="G68" i="6"/>
  <c r="C69" i="6" s="1"/>
  <c r="G69" i="11"/>
  <c r="C70" i="11" s="1"/>
  <c r="D69" i="11"/>
  <c r="D69" i="5"/>
  <c r="E69" i="5" s="1"/>
  <c r="G69" i="5" s="1"/>
  <c r="C70" i="5" s="1"/>
  <c r="G73" i="10" l="1"/>
  <c r="C74" i="10" s="1"/>
  <c r="E73" i="10"/>
  <c r="D73" i="10"/>
  <c r="F72" i="10"/>
  <c r="D70" i="9"/>
  <c r="F70" i="9" s="1"/>
  <c r="G70" i="9"/>
  <c r="C71" i="9" s="1"/>
  <c r="D70" i="7"/>
  <c r="F70" i="7" s="1"/>
  <c r="G70" i="7"/>
  <c r="C71" i="7" s="1"/>
  <c r="G69" i="6"/>
  <c r="C70" i="6" s="1"/>
  <c r="D69" i="6"/>
  <c r="G70" i="11"/>
  <c r="C71" i="11" s="1"/>
  <c r="D70" i="11"/>
  <c r="D70" i="5"/>
  <c r="E70" i="5" s="1"/>
  <c r="G70" i="5" s="1"/>
  <c r="C71" i="5" s="1"/>
  <c r="G74" i="10" l="1"/>
  <c r="C75" i="10" s="1"/>
  <c r="E74" i="10"/>
  <c r="D74" i="10"/>
  <c r="F73" i="10"/>
  <c r="G71" i="9"/>
  <c r="C72" i="9" s="1"/>
  <c r="D71" i="9"/>
  <c r="F71" i="9" s="1"/>
  <c r="D71" i="7"/>
  <c r="F71" i="7" s="1"/>
  <c r="G71" i="7"/>
  <c r="C72" i="7" s="1"/>
  <c r="D70" i="6"/>
  <c r="G70" i="6"/>
  <c r="C71" i="6" s="1"/>
  <c r="G71" i="11"/>
  <c r="C72" i="11" s="1"/>
  <c r="D71" i="11"/>
  <c r="D71" i="5"/>
  <c r="E71" i="5" s="1"/>
  <c r="G71" i="5" s="1"/>
  <c r="C72" i="5" s="1"/>
  <c r="E75" i="10" l="1"/>
  <c r="G75" i="10" s="1"/>
  <c r="C76" i="10" s="1"/>
  <c r="D75" i="10"/>
  <c r="F74" i="10"/>
  <c r="G72" i="9"/>
  <c r="C73" i="9" s="1"/>
  <c r="D72" i="9"/>
  <c r="F72" i="9" s="1"/>
  <c r="G72" i="7"/>
  <c r="C73" i="7" s="1"/>
  <c r="D72" i="7"/>
  <c r="F72" i="7" s="1"/>
  <c r="D71" i="6"/>
  <c r="G71" i="6"/>
  <c r="C72" i="6" s="1"/>
  <c r="G72" i="11"/>
  <c r="C73" i="11" s="1"/>
  <c r="D72" i="11"/>
  <c r="D72" i="5"/>
  <c r="E72" i="5" s="1"/>
  <c r="G72" i="5" s="1"/>
  <c r="C73" i="5" s="1"/>
  <c r="E76" i="10" l="1"/>
  <c r="G76" i="10" s="1"/>
  <c r="C77" i="10" s="1"/>
  <c r="D76" i="10"/>
  <c r="F75" i="10"/>
  <c r="G73" i="9"/>
  <c r="C74" i="9" s="1"/>
  <c r="D73" i="9"/>
  <c r="F73" i="9" s="1"/>
  <c r="G73" i="7"/>
  <c r="C74" i="7" s="1"/>
  <c r="D73" i="7"/>
  <c r="F73" i="7" s="1"/>
  <c r="D72" i="6"/>
  <c r="G72" i="6"/>
  <c r="C73" i="6" s="1"/>
  <c r="G73" i="11"/>
  <c r="C74" i="11" s="1"/>
  <c r="D73" i="11"/>
  <c r="D73" i="5"/>
  <c r="E73" i="5" s="1"/>
  <c r="G73" i="5" s="1"/>
  <c r="C74" i="5" s="1"/>
  <c r="E77" i="10" l="1"/>
  <c r="G77" i="10" s="1"/>
  <c r="C78" i="10" s="1"/>
  <c r="D77" i="10"/>
  <c r="F76" i="10"/>
  <c r="D74" i="9"/>
  <c r="F74" i="9" s="1"/>
  <c r="G74" i="9"/>
  <c r="C75" i="9" s="1"/>
  <c r="D74" i="7"/>
  <c r="F74" i="7" s="1"/>
  <c r="G74" i="7"/>
  <c r="C75" i="7" s="1"/>
  <c r="G73" i="6"/>
  <c r="C74" i="6" s="1"/>
  <c r="D73" i="6"/>
  <c r="G74" i="11"/>
  <c r="C75" i="11" s="1"/>
  <c r="D74" i="11"/>
  <c r="D74" i="5"/>
  <c r="E74" i="5" s="1"/>
  <c r="G74" i="5" s="1"/>
  <c r="C75" i="5" s="1"/>
  <c r="E78" i="10" l="1"/>
  <c r="G78" i="10" s="1"/>
  <c r="C79" i="10" s="1"/>
  <c r="D78" i="10"/>
  <c r="F77" i="10"/>
  <c r="G75" i="9"/>
  <c r="D75" i="9"/>
  <c r="F75" i="9" s="1"/>
  <c r="D75" i="7"/>
  <c r="F75" i="7" s="1"/>
  <c r="G75" i="7"/>
  <c r="C76" i="7" s="1"/>
  <c r="G74" i="6"/>
  <c r="C75" i="6" s="1"/>
  <c r="D74" i="6"/>
  <c r="G75" i="11"/>
  <c r="C76" i="11" s="1"/>
  <c r="D75" i="11"/>
  <c r="D75" i="5"/>
  <c r="E75" i="5" s="1"/>
  <c r="G75" i="5" s="1"/>
  <c r="C76" i="5" s="1"/>
  <c r="E79" i="10" l="1"/>
  <c r="G79" i="10" s="1"/>
  <c r="C80" i="10" s="1"/>
  <c r="D79" i="10"/>
  <c r="F78" i="10"/>
  <c r="G76" i="7"/>
  <c r="C77" i="7" s="1"/>
  <c r="D76" i="7"/>
  <c r="F76" i="7" s="1"/>
  <c r="G75" i="6"/>
  <c r="C76" i="6" s="1"/>
  <c r="D75" i="6"/>
  <c r="G76" i="11"/>
  <c r="C77" i="11" s="1"/>
  <c r="D76" i="11"/>
  <c r="D76" i="5"/>
  <c r="E76" i="5" s="1"/>
  <c r="G76" i="5" s="1"/>
  <c r="C77" i="5" s="1"/>
  <c r="E80" i="10" l="1"/>
  <c r="G80" i="10" s="1"/>
  <c r="C81" i="10" s="1"/>
  <c r="D80" i="10"/>
  <c r="F79" i="10"/>
  <c r="G77" i="7"/>
  <c r="C78" i="7" s="1"/>
  <c r="D77" i="7"/>
  <c r="F77" i="7" s="1"/>
  <c r="D76" i="6"/>
  <c r="G76" i="6"/>
  <c r="C77" i="6" s="1"/>
  <c r="G77" i="11"/>
  <c r="C78" i="11" s="1"/>
  <c r="D77" i="11"/>
  <c r="D77" i="5"/>
  <c r="E77" i="5" s="1"/>
  <c r="G77" i="5" s="1"/>
  <c r="C78" i="5" s="1"/>
  <c r="G81" i="10" l="1"/>
  <c r="C82" i="10" s="1"/>
  <c r="E81" i="10"/>
  <c r="D81" i="10"/>
  <c r="F80" i="10"/>
  <c r="D78" i="7"/>
  <c r="F78" i="7" s="1"/>
  <c r="G78" i="7"/>
  <c r="C79" i="7" s="1"/>
  <c r="G77" i="6"/>
  <c r="C78" i="6" s="1"/>
  <c r="D77" i="6"/>
  <c r="G78" i="11"/>
  <c r="C79" i="11" s="1"/>
  <c r="D78" i="11"/>
  <c r="D78" i="5"/>
  <c r="E78" i="5" s="1"/>
  <c r="G78" i="5" s="1"/>
  <c r="C79" i="5" s="1"/>
  <c r="G82" i="10" l="1"/>
  <c r="C83" i="10" s="1"/>
  <c r="E82" i="10"/>
  <c r="D82" i="10"/>
  <c r="F81" i="10"/>
  <c r="D79" i="7"/>
  <c r="F79" i="7" s="1"/>
  <c r="G79" i="7"/>
  <c r="C80" i="7" s="1"/>
  <c r="G78" i="6"/>
  <c r="C79" i="6" s="1"/>
  <c r="D78" i="6"/>
  <c r="G79" i="11"/>
  <c r="C80" i="11" s="1"/>
  <c r="D79" i="11"/>
  <c r="D79" i="5"/>
  <c r="E79" i="5" s="1"/>
  <c r="G79" i="5" s="1"/>
  <c r="C80" i="5" s="1"/>
  <c r="G83" i="10" l="1"/>
  <c r="C84" i="10" s="1"/>
  <c r="E83" i="10"/>
  <c r="D83" i="10"/>
  <c r="F82" i="10"/>
  <c r="G80" i="7"/>
  <c r="C81" i="7" s="1"/>
  <c r="D80" i="7"/>
  <c r="F80" i="7" s="1"/>
  <c r="G79" i="6"/>
  <c r="C80" i="6" s="1"/>
  <c r="D79" i="6"/>
  <c r="G80" i="11"/>
  <c r="C81" i="11" s="1"/>
  <c r="D80" i="11"/>
  <c r="D80" i="5"/>
  <c r="E80" i="5" s="1"/>
  <c r="G80" i="5" s="1"/>
  <c r="C81" i="5" s="1"/>
  <c r="E84" i="10" l="1"/>
  <c r="G84" i="10" s="1"/>
  <c r="C85" i="10" s="1"/>
  <c r="D84" i="10"/>
  <c r="F83" i="10"/>
  <c r="G81" i="7"/>
  <c r="C82" i="7" s="1"/>
  <c r="D81" i="7"/>
  <c r="F81" i="7" s="1"/>
  <c r="D80" i="6"/>
  <c r="G80" i="6"/>
  <c r="C81" i="6" s="1"/>
  <c r="D81" i="11"/>
  <c r="G81" i="11"/>
  <c r="C82" i="11" s="1"/>
  <c r="D81" i="5"/>
  <c r="E81" i="5" s="1"/>
  <c r="G81" i="5" s="1"/>
  <c r="C82" i="5" s="1"/>
  <c r="E85" i="10" l="1"/>
  <c r="G85" i="10" s="1"/>
  <c r="C86" i="10" s="1"/>
  <c r="D85" i="10"/>
  <c r="F84" i="10"/>
  <c r="D82" i="7"/>
  <c r="F82" i="7" s="1"/>
  <c r="G82" i="7"/>
  <c r="C83" i="7" s="1"/>
  <c r="G81" i="6"/>
  <c r="C82" i="6" s="1"/>
  <c r="D81" i="6"/>
  <c r="D82" i="11"/>
  <c r="G82" i="11"/>
  <c r="C83" i="11" s="1"/>
  <c r="D82" i="5"/>
  <c r="E82" i="5" s="1"/>
  <c r="G82" i="5" s="1"/>
  <c r="C83" i="5" s="1"/>
  <c r="G86" i="10" l="1"/>
  <c r="C87" i="10" s="1"/>
  <c r="E86" i="10"/>
  <c r="D86" i="10"/>
  <c r="F85" i="10"/>
  <c r="D83" i="7"/>
  <c r="F83" i="7" s="1"/>
  <c r="G83" i="7"/>
  <c r="C84" i="7" s="1"/>
  <c r="G82" i="6"/>
  <c r="C83" i="6" s="1"/>
  <c r="D82" i="6"/>
  <c r="D83" i="11"/>
  <c r="G83" i="11"/>
  <c r="C84" i="11" s="1"/>
  <c r="D83" i="5"/>
  <c r="E83" i="5" s="1"/>
  <c r="G83" i="5" s="1"/>
  <c r="C84" i="5" s="1"/>
  <c r="F86" i="10" l="1"/>
  <c r="E87" i="10"/>
  <c r="G87" i="10" s="1"/>
  <c r="C88" i="10" s="1"/>
  <c r="D87" i="10"/>
  <c r="G84" i="7"/>
  <c r="C85" i="7" s="1"/>
  <c r="D84" i="7"/>
  <c r="F84" i="7" s="1"/>
  <c r="G83" i="6"/>
  <c r="C84" i="6" s="1"/>
  <c r="D83" i="6"/>
  <c r="G84" i="11"/>
  <c r="C85" i="11" s="1"/>
  <c r="D84" i="11"/>
  <c r="D84" i="5"/>
  <c r="E84" i="5" s="1"/>
  <c r="G84" i="5" s="1"/>
  <c r="C85" i="5" s="1"/>
  <c r="E88" i="10" l="1"/>
  <c r="G88" i="10" s="1"/>
  <c r="C89" i="10" s="1"/>
  <c r="D88" i="10"/>
  <c r="F87" i="10"/>
  <c r="G85" i="7"/>
  <c r="C86" i="7" s="1"/>
  <c r="D85" i="7"/>
  <c r="F85" i="7" s="1"/>
  <c r="D84" i="6"/>
  <c r="G84" i="6"/>
  <c r="C85" i="6" s="1"/>
  <c r="D85" i="11"/>
  <c r="G85" i="11"/>
  <c r="C86" i="11" s="1"/>
  <c r="D85" i="5"/>
  <c r="E85" i="5" s="1"/>
  <c r="G85" i="5" s="1"/>
  <c r="C86" i="5" s="1"/>
  <c r="G89" i="10" l="1"/>
  <c r="C90" i="10" s="1"/>
  <c r="E89" i="10"/>
  <c r="D89" i="10"/>
  <c r="F88" i="10"/>
  <c r="D86" i="7"/>
  <c r="F86" i="7" s="1"/>
  <c r="G86" i="7"/>
  <c r="C87" i="7" s="1"/>
  <c r="D85" i="6"/>
  <c r="G85" i="6"/>
  <c r="C86" i="6" s="1"/>
  <c r="G86" i="11"/>
  <c r="C87" i="11" s="1"/>
  <c r="D86" i="11"/>
  <c r="D86" i="5"/>
  <c r="E86" i="5" s="1"/>
  <c r="G86" i="5" s="1"/>
  <c r="C87" i="5" s="1"/>
  <c r="F89" i="10" l="1"/>
  <c r="E90" i="10"/>
  <c r="G90" i="10" s="1"/>
  <c r="C91" i="10" s="1"/>
  <c r="D90" i="10"/>
  <c r="D87" i="7"/>
  <c r="F87" i="7" s="1"/>
  <c r="G87" i="7"/>
  <c r="C88" i="7" s="1"/>
  <c r="G86" i="6"/>
  <c r="C87" i="6" s="1"/>
  <c r="D86" i="6"/>
  <c r="D87" i="11"/>
  <c r="G87" i="11"/>
  <c r="C88" i="11" s="1"/>
  <c r="D87" i="5"/>
  <c r="E87" i="5" s="1"/>
  <c r="G87" i="5" s="1"/>
  <c r="C88" i="5" s="1"/>
  <c r="G91" i="10" l="1"/>
  <c r="C92" i="10" s="1"/>
  <c r="E91" i="10"/>
  <c r="D91" i="10"/>
  <c r="F90" i="10"/>
  <c r="G88" i="7"/>
  <c r="C89" i="7" s="1"/>
  <c r="D88" i="7"/>
  <c r="F88" i="7" s="1"/>
  <c r="G87" i="6"/>
  <c r="C88" i="6" s="1"/>
  <c r="D87" i="6"/>
  <c r="G88" i="11"/>
  <c r="C89" i="11" s="1"/>
  <c r="D88" i="11"/>
  <c r="D88" i="5"/>
  <c r="E88" i="5" s="1"/>
  <c r="G88" i="5" s="1"/>
  <c r="C89" i="5" s="1"/>
  <c r="E92" i="10" l="1"/>
  <c r="G92" i="10" s="1"/>
  <c r="C93" i="10" s="1"/>
  <c r="D92" i="10"/>
  <c r="F91" i="10"/>
  <c r="G89" i="7"/>
  <c r="C90" i="7" s="1"/>
  <c r="D89" i="7"/>
  <c r="F89" i="7" s="1"/>
  <c r="D88" i="6"/>
  <c r="G88" i="6"/>
  <c r="C89" i="6" s="1"/>
  <c r="D89" i="11"/>
  <c r="G89" i="11"/>
  <c r="C90" i="11" s="1"/>
  <c r="D89" i="5"/>
  <c r="E89" i="5" s="1"/>
  <c r="G89" i="5" s="1"/>
  <c r="C90" i="5" s="1"/>
  <c r="G93" i="10" l="1"/>
  <c r="C94" i="10" s="1"/>
  <c r="E93" i="10"/>
  <c r="D93" i="10"/>
  <c r="F92" i="10"/>
  <c r="D90" i="7"/>
  <c r="F90" i="7" s="1"/>
  <c r="G90" i="7"/>
  <c r="C91" i="7" s="1"/>
  <c r="G89" i="6"/>
  <c r="C90" i="6" s="1"/>
  <c r="D89" i="6"/>
  <c r="D90" i="11"/>
  <c r="G90" i="11"/>
  <c r="C91" i="11" s="1"/>
  <c r="D90" i="5"/>
  <c r="E90" i="5" s="1"/>
  <c r="G90" i="5" s="1"/>
  <c r="C91" i="5" s="1"/>
  <c r="G94" i="10" l="1"/>
  <c r="C95" i="10" s="1"/>
  <c r="E94" i="10"/>
  <c r="D94" i="10"/>
  <c r="F93" i="10"/>
  <c r="D91" i="7"/>
  <c r="F91" i="7" s="1"/>
  <c r="G91" i="7"/>
  <c r="C92" i="7" s="1"/>
  <c r="G90" i="6"/>
  <c r="C91" i="6" s="1"/>
  <c r="D90" i="6"/>
  <c r="D91" i="11"/>
  <c r="G91" i="11"/>
  <c r="C92" i="11" s="1"/>
  <c r="D91" i="5"/>
  <c r="E91" i="5" s="1"/>
  <c r="G91" i="5" s="1"/>
  <c r="C92" i="5" s="1"/>
  <c r="G95" i="10" l="1"/>
  <c r="C96" i="10" s="1"/>
  <c r="E95" i="10"/>
  <c r="D95" i="10"/>
  <c r="F94" i="10"/>
  <c r="G92" i="7"/>
  <c r="C93" i="7" s="1"/>
  <c r="D92" i="7"/>
  <c r="F92" i="7" s="1"/>
  <c r="G91" i="6"/>
  <c r="C92" i="6" s="1"/>
  <c r="D91" i="6"/>
  <c r="D92" i="11"/>
  <c r="G92" i="11"/>
  <c r="C93" i="11" s="1"/>
  <c r="D92" i="5"/>
  <c r="E92" i="5" s="1"/>
  <c r="G92" i="5" s="1"/>
  <c r="C93" i="5" s="1"/>
  <c r="E96" i="10" l="1"/>
  <c r="G96" i="10" s="1"/>
  <c r="C97" i="10" s="1"/>
  <c r="D96" i="10"/>
  <c r="F95" i="10"/>
  <c r="G93" i="7"/>
  <c r="C94" i="7" s="1"/>
  <c r="D93" i="7"/>
  <c r="F93" i="7" s="1"/>
  <c r="D92" i="6"/>
  <c r="G92" i="6"/>
  <c r="C93" i="6" s="1"/>
  <c r="D93" i="11"/>
  <c r="G93" i="11"/>
  <c r="C94" i="11" s="1"/>
  <c r="D93" i="5"/>
  <c r="E93" i="5" s="1"/>
  <c r="G93" i="5" s="1"/>
  <c r="C94" i="5" s="1"/>
  <c r="E97" i="10" l="1"/>
  <c r="G97" i="10" s="1"/>
  <c r="C98" i="10" s="1"/>
  <c r="D97" i="10"/>
  <c r="F97" i="10" s="1"/>
  <c r="F96" i="10"/>
  <c r="D94" i="7"/>
  <c r="F94" i="7" s="1"/>
  <c r="G94" i="7"/>
  <c r="C95" i="7" s="1"/>
  <c r="G93" i="6"/>
  <c r="C94" i="6" s="1"/>
  <c r="D93" i="6"/>
  <c r="G94" i="11"/>
  <c r="C95" i="11" s="1"/>
  <c r="D94" i="11"/>
  <c r="D94" i="5"/>
  <c r="E94" i="5" s="1"/>
  <c r="G94" i="5" s="1"/>
  <c r="C95" i="5" s="1"/>
  <c r="E98" i="10" l="1"/>
  <c r="G98" i="10" s="1"/>
  <c r="C99" i="10" s="1"/>
  <c r="D98" i="10"/>
  <c r="D95" i="7"/>
  <c r="F95" i="7" s="1"/>
  <c r="G95" i="7"/>
  <c r="C96" i="7" s="1"/>
  <c r="G94" i="6"/>
  <c r="C95" i="6" s="1"/>
  <c r="D94" i="6"/>
  <c r="D95" i="11"/>
  <c r="G95" i="11"/>
  <c r="C96" i="11" s="1"/>
  <c r="D95" i="5"/>
  <c r="E95" i="5" s="1"/>
  <c r="G95" i="5" s="1"/>
  <c r="C96" i="5" s="1"/>
  <c r="E99" i="10" l="1"/>
  <c r="G99" i="10" s="1"/>
  <c r="C100" i="10" s="1"/>
  <c r="D99" i="10"/>
  <c r="F98" i="10"/>
  <c r="G96" i="7"/>
  <c r="C97" i="7" s="1"/>
  <c r="D96" i="7"/>
  <c r="F96" i="7" s="1"/>
  <c r="G95" i="6"/>
  <c r="C96" i="6" s="1"/>
  <c r="D95" i="6"/>
  <c r="D96" i="11"/>
  <c r="G96" i="11"/>
  <c r="C97" i="11" s="1"/>
  <c r="D96" i="5"/>
  <c r="E96" i="5" s="1"/>
  <c r="G96" i="5" s="1"/>
  <c r="C97" i="5" s="1"/>
  <c r="E100" i="10" l="1"/>
  <c r="G100" i="10" s="1"/>
  <c r="C101" i="10" s="1"/>
  <c r="D100" i="10"/>
  <c r="F99" i="10"/>
  <c r="G97" i="7"/>
  <c r="C98" i="7" s="1"/>
  <c r="D97" i="7"/>
  <c r="F97" i="7" s="1"/>
  <c r="D96" i="6"/>
  <c r="G96" i="6"/>
  <c r="C97" i="6" s="1"/>
  <c r="D97" i="11"/>
  <c r="G97" i="11"/>
  <c r="C98" i="11" s="1"/>
  <c r="D97" i="5"/>
  <c r="E97" i="5" s="1"/>
  <c r="G97" i="5" s="1"/>
  <c r="C98" i="5" s="1"/>
  <c r="E101" i="10" l="1"/>
  <c r="G101" i="10" s="1"/>
  <c r="C102" i="10" s="1"/>
  <c r="D101" i="10"/>
  <c r="F100" i="10"/>
  <c r="D98" i="7"/>
  <c r="F98" i="7" s="1"/>
  <c r="G98" i="7"/>
  <c r="C99" i="7" s="1"/>
  <c r="G97" i="6"/>
  <c r="C98" i="6" s="1"/>
  <c r="D97" i="6"/>
  <c r="D98" i="11"/>
  <c r="G98" i="11"/>
  <c r="C99" i="11" s="1"/>
  <c r="D98" i="5"/>
  <c r="E98" i="5" s="1"/>
  <c r="G98" i="5" s="1"/>
  <c r="C99" i="5" s="1"/>
  <c r="E102" i="10" l="1"/>
  <c r="G102" i="10" s="1"/>
  <c r="C103" i="10" s="1"/>
  <c r="D102" i="10"/>
  <c r="F101" i="10"/>
  <c r="D99" i="7"/>
  <c r="F99" i="7" s="1"/>
  <c r="G99" i="7"/>
  <c r="C100" i="7" s="1"/>
  <c r="G98" i="6"/>
  <c r="C99" i="6" s="1"/>
  <c r="D98" i="6"/>
  <c r="D99" i="11"/>
  <c r="G99" i="11"/>
  <c r="C100" i="11" s="1"/>
  <c r="D99" i="5"/>
  <c r="E99" i="5" s="1"/>
  <c r="G99" i="5" s="1"/>
  <c r="C100" i="5" s="1"/>
  <c r="E103" i="10" l="1"/>
  <c r="G103" i="10" s="1"/>
  <c r="C104" i="10" s="1"/>
  <c r="D103" i="10"/>
  <c r="F102" i="10"/>
  <c r="G100" i="7"/>
  <c r="C101" i="7" s="1"/>
  <c r="D100" i="7"/>
  <c r="F100" i="7" s="1"/>
  <c r="G99" i="6"/>
  <c r="C100" i="6" s="1"/>
  <c r="D99" i="6"/>
  <c r="D100" i="11"/>
  <c r="G100" i="11"/>
  <c r="C101" i="11" s="1"/>
  <c r="D100" i="5"/>
  <c r="E100" i="5" s="1"/>
  <c r="G100" i="5" s="1"/>
  <c r="C101" i="5" s="1"/>
  <c r="E104" i="10" l="1"/>
  <c r="G104" i="10" s="1"/>
  <c r="C105" i="10" s="1"/>
  <c r="D104" i="10"/>
  <c r="F103" i="10"/>
  <c r="G101" i="7"/>
  <c r="C102" i="7" s="1"/>
  <c r="D101" i="7"/>
  <c r="F101" i="7" s="1"/>
  <c r="D100" i="6"/>
  <c r="G100" i="6"/>
  <c r="C101" i="6" s="1"/>
  <c r="D101" i="11"/>
  <c r="G101" i="11"/>
  <c r="C102" i="11" s="1"/>
  <c r="D101" i="5"/>
  <c r="E101" i="5" s="1"/>
  <c r="G101" i="5" s="1"/>
  <c r="C102" i="5" s="1"/>
  <c r="G105" i="10" l="1"/>
  <c r="C106" i="10" s="1"/>
  <c r="E105" i="10"/>
  <c r="D105" i="10"/>
  <c r="F104" i="10"/>
  <c r="D102" i="7"/>
  <c r="F102" i="7" s="1"/>
  <c r="G102" i="7"/>
  <c r="C103" i="7" s="1"/>
  <c r="D101" i="6"/>
  <c r="G101" i="6"/>
  <c r="C102" i="6" s="1"/>
  <c r="G102" i="11"/>
  <c r="C103" i="11" s="1"/>
  <c r="D102" i="11"/>
  <c r="D102" i="5"/>
  <c r="E102" i="5" s="1"/>
  <c r="G102" i="5" s="1"/>
  <c r="C103" i="5" s="1"/>
  <c r="E106" i="10" l="1"/>
  <c r="G106" i="10" s="1"/>
  <c r="C107" i="10" s="1"/>
  <c r="D106" i="10"/>
  <c r="F105" i="10"/>
  <c r="D103" i="7"/>
  <c r="F103" i="7" s="1"/>
  <c r="G103" i="7"/>
  <c r="C104" i="7" s="1"/>
  <c r="G102" i="6"/>
  <c r="C103" i="6" s="1"/>
  <c r="D102" i="6"/>
  <c r="D103" i="11"/>
  <c r="G103" i="11"/>
  <c r="C104" i="11" s="1"/>
  <c r="D103" i="5"/>
  <c r="E103" i="5" s="1"/>
  <c r="G103" i="5" s="1"/>
  <c r="C104" i="5" s="1"/>
  <c r="E107" i="10" l="1"/>
  <c r="G107" i="10" s="1"/>
  <c r="C108" i="10" s="1"/>
  <c r="D107" i="10"/>
  <c r="F106" i="10"/>
  <c r="G104" i="7"/>
  <c r="C105" i="7" s="1"/>
  <c r="D104" i="7"/>
  <c r="F104" i="7" s="1"/>
  <c r="G103" i="6"/>
  <c r="C104" i="6" s="1"/>
  <c r="D103" i="6"/>
  <c r="D104" i="11"/>
  <c r="G104" i="11"/>
  <c r="C105" i="11" s="1"/>
  <c r="D104" i="5"/>
  <c r="E104" i="5" s="1"/>
  <c r="G104" i="5" s="1"/>
  <c r="C105" i="5" s="1"/>
  <c r="E108" i="10" l="1"/>
  <c r="G108" i="10" s="1"/>
  <c r="C109" i="10" s="1"/>
  <c r="D108" i="10"/>
  <c r="F107" i="10"/>
  <c r="G105" i="7"/>
  <c r="C106" i="7" s="1"/>
  <c r="D105" i="7"/>
  <c r="F105" i="7" s="1"/>
  <c r="D104" i="6"/>
  <c r="G104" i="6"/>
  <c r="C105" i="6" s="1"/>
  <c r="D105" i="11"/>
  <c r="G105" i="11"/>
  <c r="C106" i="11" s="1"/>
  <c r="D105" i="5"/>
  <c r="E105" i="5" s="1"/>
  <c r="G105" i="5" s="1"/>
  <c r="C106" i="5" s="1"/>
  <c r="E109" i="10" l="1"/>
  <c r="G109" i="10" s="1"/>
  <c r="C110" i="10" s="1"/>
  <c r="D109" i="10"/>
  <c r="F108" i="10"/>
  <c r="D106" i="7"/>
  <c r="F106" i="7" s="1"/>
  <c r="G106" i="7"/>
  <c r="C107" i="7" s="1"/>
  <c r="G105" i="6"/>
  <c r="C106" i="6" s="1"/>
  <c r="D105" i="6"/>
  <c r="D106" i="11"/>
  <c r="G106" i="11"/>
  <c r="C107" i="11" s="1"/>
  <c r="D106" i="5"/>
  <c r="E106" i="5" s="1"/>
  <c r="G106" i="5" s="1"/>
  <c r="C107" i="5" s="1"/>
  <c r="E110" i="10" l="1"/>
  <c r="G110" i="10" s="1"/>
  <c r="C111" i="10" s="1"/>
  <c r="D110" i="10"/>
  <c r="F109" i="10"/>
  <c r="D107" i="7"/>
  <c r="F107" i="7" s="1"/>
  <c r="G107" i="7"/>
  <c r="C108" i="7" s="1"/>
  <c r="G106" i="6"/>
  <c r="C107" i="6" s="1"/>
  <c r="D106" i="6"/>
  <c r="D107" i="11"/>
  <c r="G107" i="11"/>
  <c r="C108" i="11" s="1"/>
  <c r="D107" i="5"/>
  <c r="E107" i="5" s="1"/>
  <c r="G107" i="5" s="1"/>
  <c r="C108" i="5" s="1"/>
  <c r="E111" i="10" l="1"/>
  <c r="G111" i="10" s="1"/>
  <c r="C112" i="10" s="1"/>
  <c r="D111" i="10"/>
  <c r="F110" i="10"/>
  <c r="G108" i="7"/>
  <c r="C109" i="7" s="1"/>
  <c r="D108" i="7"/>
  <c r="F108" i="7" s="1"/>
  <c r="G107" i="6"/>
  <c r="C108" i="6" s="1"/>
  <c r="D107" i="6"/>
  <c r="D108" i="11"/>
  <c r="G108" i="11"/>
  <c r="C109" i="11" s="1"/>
  <c r="D108" i="5"/>
  <c r="E108" i="5" s="1"/>
  <c r="G108" i="5" s="1"/>
  <c r="C109" i="5" s="1"/>
  <c r="E112" i="10" l="1"/>
  <c r="G112" i="10" s="1"/>
  <c r="C113" i="10" s="1"/>
  <c r="D112" i="10"/>
  <c r="F111" i="10"/>
  <c r="G109" i="7"/>
  <c r="C110" i="7" s="1"/>
  <c r="D109" i="7"/>
  <c r="F109" i="7" s="1"/>
  <c r="D108" i="6"/>
  <c r="G108" i="6"/>
  <c r="C109" i="6" s="1"/>
  <c r="D109" i="11"/>
  <c r="G109" i="11"/>
  <c r="C110" i="11" s="1"/>
  <c r="D109" i="5"/>
  <c r="E109" i="5" s="1"/>
  <c r="G109" i="5" s="1"/>
  <c r="C110" i="5" s="1"/>
  <c r="E113" i="10" l="1"/>
  <c r="G113" i="10" s="1"/>
  <c r="C114" i="10" s="1"/>
  <c r="D113" i="10"/>
  <c r="F112" i="10"/>
  <c r="D110" i="7"/>
  <c r="F110" i="7" s="1"/>
  <c r="G110" i="7"/>
  <c r="C111" i="7" s="1"/>
  <c r="G109" i="6"/>
  <c r="C110" i="6" s="1"/>
  <c r="D109" i="6"/>
  <c r="G110" i="11"/>
  <c r="C111" i="11" s="1"/>
  <c r="D110" i="11"/>
  <c r="D110" i="5"/>
  <c r="E110" i="5" s="1"/>
  <c r="G110" i="5" s="1"/>
  <c r="C111" i="5" s="1"/>
  <c r="G114" i="10" l="1"/>
  <c r="C115" i="10" s="1"/>
  <c r="E114" i="10"/>
  <c r="D114" i="10"/>
  <c r="F113" i="10"/>
  <c r="D111" i="7"/>
  <c r="F111" i="7" s="1"/>
  <c r="G111" i="7"/>
  <c r="C112" i="7" s="1"/>
  <c r="G110" i="6"/>
  <c r="C111" i="6" s="1"/>
  <c r="D110" i="6"/>
  <c r="D111" i="11"/>
  <c r="G111" i="11"/>
  <c r="C112" i="11" s="1"/>
  <c r="D111" i="5"/>
  <c r="E111" i="5" s="1"/>
  <c r="G111" i="5" s="1"/>
  <c r="C112" i="5" s="1"/>
  <c r="G115" i="10" l="1"/>
  <c r="C116" i="10" s="1"/>
  <c r="E115" i="10"/>
  <c r="D115" i="10"/>
  <c r="F114" i="10"/>
  <c r="G112" i="7"/>
  <c r="C113" i="7" s="1"/>
  <c r="D112" i="7"/>
  <c r="F112" i="7" s="1"/>
  <c r="G111" i="6"/>
  <c r="C112" i="6" s="1"/>
  <c r="D111" i="6"/>
  <c r="D112" i="11"/>
  <c r="G112" i="11"/>
  <c r="C113" i="11" s="1"/>
  <c r="D112" i="5"/>
  <c r="E112" i="5" s="1"/>
  <c r="G112" i="5" s="1"/>
  <c r="C113" i="5" s="1"/>
  <c r="E116" i="10" l="1"/>
  <c r="G116" i="10" s="1"/>
  <c r="C117" i="10" s="1"/>
  <c r="D116" i="10"/>
  <c r="F116" i="10" s="1"/>
  <c r="F115" i="10"/>
  <c r="G113" i="7"/>
  <c r="C114" i="7" s="1"/>
  <c r="D113" i="7"/>
  <c r="F113" i="7" s="1"/>
  <c r="D112" i="6"/>
  <c r="G112" i="6"/>
  <c r="C113" i="6" s="1"/>
  <c r="D113" i="11"/>
  <c r="G113" i="11"/>
  <c r="C114" i="11" s="1"/>
  <c r="D113" i="5"/>
  <c r="E113" i="5" s="1"/>
  <c r="G113" i="5" s="1"/>
  <c r="C114" i="5" s="1"/>
  <c r="E117" i="10" l="1"/>
  <c r="G117" i="10" s="1"/>
  <c r="C118" i="10" s="1"/>
  <c r="D117" i="10"/>
  <c r="D114" i="7"/>
  <c r="F114" i="7" s="1"/>
  <c r="G114" i="7"/>
  <c r="C115" i="7" s="1"/>
  <c r="G113" i="6"/>
  <c r="C114" i="6" s="1"/>
  <c r="D113" i="6"/>
  <c r="D114" i="11"/>
  <c r="G114" i="11"/>
  <c r="C115" i="11" s="1"/>
  <c r="D114" i="5"/>
  <c r="E114" i="5" s="1"/>
  <c r="G114" i="5" s="1"/>
  <c r="C115" i="5" s="1"/>
  <c r="G118" i="10" l="1"/>
  <c r="C119" i="10" s="1"/>
  <c r="E118" i="10"/>
  <c r="D118" i="10"/>
  <c r="F117" i="10"/>
  <c r="D115" i="7"/>
  <c r="F115" i="7" s="1"/>
  <c r="G115" i="7"/>
  <c r="C116" i="7" s="1"/>
  <c r="G114" i="6"/>
  <c r="C115" i="6" s="1"/>
  <c r="D114" i="6"/>
  <c r="D115" i="11"/>
  <c r="G115" i="11"/>
  <c r="C116" i="11" s="1"/>
  <c r="D115" i="5"/>
  <c r="E115" i="5" s="1"/>
  <c r="G115" i="5" s="1"/>
  <c r="C116" i="5" s="1"/>
  <c r="G119" i="10" l="1"/>
  <c r="C120" i="10" s="1"/>
  <c r="E119" i="10"/>
  <c r="D119" i="10"/>
  <c r="F118" i="10"/>
  <c r="G116" i="7"/>
  <c r="C117" i="7" s="1"/>
  <c r="D116" i="7"/>
  <c r="F116" i="7" s="1"/>
  <c r="G115" i="6"/>
  <c r="C116" i="6" s="1"/>
  <c r="D115" i="6"/>
  <c r="D116" i="11"/>
  <c r="G116" i="11"/>
  <c r="C117" i="11" s="1"/>
  <c r="D116" i="5"/>
  <c r="E116" i="5" s="1"/>
  <c r="G116" i="5" s="1"/>
  <c r="C117" i="5" s="1"/>
  <c r="E120" i="10" l="1"/>
  <c r="G120" i="10" s="1"/>
  <c r="C121" i="10" s="1"/>
  <c r="D120" i="10"/>
  <c r="F119" i="10"/>
  <c r="G117" i="7"/>
  <c r="C118" i="7" s="1"/>
  <c r="D117" i="7"/>
  <c r="F117" i="7" s="1"/>
  <c r="D116" i="6"/>
  <c r="G116" i="6"/>
  <c r="C117" i="6" s="1"/>
  <c r="D117" i="11"/>
  <c r="G117" i="11"/>
  <c r="C118" i="11" s="1"/>
  <c r="D117" i="5"/>
  <c r="E117" i="5" s="1"/>
  <c r="G117" i="5" s="1"/>
  <c r="C118" i="5" s="1"/>
  <c r="G121" i="10" l="1"/>
  <c r="C122" i="10" s="1"/>
  <c r="E121" i="10"/>
  <c r="D121" i="10"/>
  <c r="F120" i="10"/>
  <c r="D118" i="7"/>
  <c r="F118" i="7" s="1"/>
  <c r="G118" i="7"/>
  <c r="C119" i="7" s="1"/>
  <c r="D117" i="6"/>
  <c r="G117" i="6"/>
  <c r="C118" i="6" s="1"/>
  <c r="G118" i="11"/>
  <c r="C119" i="11" s="1"/>
  <c r="D118" i="11"/>
  <c r="D118" i="5"/>
  <c r="E118" i="5" s="1"/>
  <c r="G118" i="5" s="1"/>
  <c r="C119" i="5" s="1"/>
  <c r="G122" i="10" l="1"/>
  <c r="C123" i="10" s="1"/>
  <c r="E122" i="10"/>
  <c r="D122" i="10"/>
  <c r="F121" i="10"/>
  <c r="D119" i="7"/>
  <c r="F119" i="7" s="1"/>
  <c r="G119" i="7"/>
  <c r="C120" i="7" s="1"/>
  <c r="G118" i="6"/>
  <c r="C119" i="6" s="1"/>
  <c r="D118" i="6"/>
  <c r="D119" i="11"/>
  <c r="G119" i="11"/>
  <c r="C120" i="11" s="1"/>
  <c r="D119" i="5"/>
  <c r="E119" i="5" s="1"/>
  <c r="G119" i="5" s="1"/>
  <c r="C120" i="5" s="1"/>
  <c r="E123" i="10" l="1"/>
  <c r="G123" i="10" s="1"/>
  <c r="C124" i="10" s="1"/>
  <c r="D123" i="10"/>
  <c r="F122" i="10"/>
  <c r="G120" i="7"/>
  <c r="C121" i="7" s="1"/>
  <c r="D120" i="7"/>
  <c r="F120" i="7" s="1"/>
  <c r="G119" i="6"/>
  <c r="C120" i="6" s="1"/>
  <c r="D119" i="6"/>
  <c r="D120" i="11"/>
  <c r="G120" i="11"/>
  <c r="C121" i="11" s="1"/>
  <c r="D120" i="5"/>
  <c r="E120" i="5" s="1"/>
  <c r="G120" i="5" s="1"/>
  <c r="C121" i="5" s="1"/>
  <c r="G124" i="10" l="1"/>
  <c r="C125" i="10" s="1"/>
  <c r="E124" i="10"/>
  <c r="D124" i="10"/>
  <c r="F123" i="10"/>
  <c r="G121" i="7"/>
  <c r="C122" i="7" s="1"/>
  <c r="D121" i="7"/>
  <c r="F121" i="7" s="1"/>
  <c r="D120" i="6"/>
  <c r="G120" i="6"/>
  <c r="C121" i="6" s="1"/>
  <c r="D121" i="11"/>
  <c r="G121" i="11"/>
  <c r="C122" i="11" s="1"/>
  <c r="D121" i="5"/>
  <c r="E121" i="5" s="1"/>
  <c r="G121" i="5" s="1"/>
  <c r="C122" i="5" s="1"/>
  <c r="F124" i="10" l="1"/>
  <c r="E125" i="10"/>
  <c r="G125" i="10"/>
  <c r="C126" i="10" s="1"/>
  <c r="D125" i="10"/>
  <c r="F125" i="10" s="1"/>
  <c r="D122" i="7"/>
  <c r="F122" i="7" s="1"/>
  <c r="G122" i="7"/>
  <c r="C123" i="7" s="1"/>
  <c r="G121" i="6"/>
  <c r="C122" i="6" s="1"/>
  <c r="D121" i="6"/>
  <c r="D122" i="11"/>
  <c r="G122" i="11"/>
  <c r="C123" i="11" s="1"/>
  <c r="D122" i="5"/>
  <c r="E122" i="5" s="1"/>
  <c r="G122" i="5" s="1"/>
  <c r="C123" i="5" s="1"/>
  <c r="D126" i="10" l="1"/>
  <c r="E126" i="10"/>
  <c r="G126" i="10" s="1"/>
  <c r="C127" i="10" s="1"/>
  <c r="D123" i="7"/>
  <c r="F123" i="7" s="1"/>
  <c r="G123" i="7"/>
  <c r="C124" i="7" s="1"/>
  <c r="G122" i="6"/>
  <c r="C123" i="6" s="1"/>
  <c r="D122" i="6"/>
  <c r="D123" i="11"/>
  <c r="G123" i="11"/>
  <c r="C124" i="11" s="1"/>
  <c r="D123" i="5"/>
  <c r="E123" i="5" s="1"/>
  <c r="G123" i="5" s="1"/>
  <c r="C124" i="5" s="1"/>
  <c r="E127" i="10" l="1"/>
  <c r="G127" i="10" s="1"/>
  <c r="C128" i="10" s="1"/>
  <c r="D127" i="10"/>
  <c r="F126" i="10"/>
  <c r="G124" i="7"/>
  <c r="C125" i="7" s="1"/>
  <c r="D124" i="7"/>
  <c r="F124" i="7" s="1"/>
  <c r="G123" i="6"/>
  <c r="C124" i="6" s="1"/>
  <c r="D123" i="6"/>
  <c r="D124" i="11"/>
  <c r="G124" i="11"/>
  <c r="C125" i="11" s="1"/>
  <c r="D124" i="5"/>
  <c r="E124" i="5" s="1"/>
  <c r="G124" i="5" s="1"/>
  <c r="C125" i="5" s="1"/>
  <c r="G128" i="10" l="1"/>
  <c r="C129" i="10" s="1"/>
  <c r="E128" i="10"/>
  <c r="D128" i="10"/>
  <c r="F127" i="10"/>
  <c r="G125" i="7"/>
  <c r="C126" i="7" s="1"/>
  <c r="D125" i="7"/>
  <c r="F125" i="7" s="1"/>
  <c r="D124" i="6"/>
  <c r="G124" i="6"/>
  <c r="C125" i="6" s="1"/>
  <c r="D125" i="11"/>
  <c r="G125" i="11"/>
  <c r="C126" i="11" s="1"/>
  <c r="D125" i="5"/>
  <c r="E125" i="5" s="1"/>
  <c r="G125" i="5" s="1"/>
  <c r="C126" i="5" s="1"/>
  <c r="E129" i="10" l="1"/>
  <c r="G129" i="10" s="1"/>
  <c r="C130" i="10" s="1"/>
  <c r="D129" i="10"/>
  <c r="F128" i="10"/>
  <c r="D126" i="7"/>
  <c r="F126" i="7" s="1"/>
  <c r="G126" i="7"/>
  <c r="C127" i="7" s="1"/>
  <c r="G125" i="6"/>
  <c r="C126" i="6" s="1"/>
  <c r="D125" i="6"/>
  <c r="G126" i="11"/>
  <c r="C127" i="11" s="1"/>
  <c r="D126" i="11"/>
  <c r="D126" i="5"/>
  <c r="E126" i="5" s="1"/>
  <c r="G126" i="5" s="1"/>
  <c r="C127" i="5" s="1"/>
  <c r="D130" i="10" l="1"/>
  <c r="E130" i="10"/>
  <c r="G130" i="10" s="1"/>
  <c r="C131" i="10" s="1"/>
  <c r="F129" i="10"/>
  <c r="D127" i="7"/>
  <c r="F127" i="7" s="1"/>
  <c r="G127" i="7"/>
  <c r="C128" i="7" s="1"/>
  <c r="G126" i="6"/>
  <c r="C127" i="6" s="1"/>
  <c r="D126" i="6"/>
  <c r="D127" i="11"/>
  <c r="G127" i="11"/>
  <c r="C128" i="11" s="1"/>
  <c r="D127" i="5"/>
  <c r="E127" i="5" s="1"/>
  <c r="G127" i="5" s="1"/>
  <c r="C128" i="5" s="1"/>
  <c r="E131" i="10" l="1"/>
  <c r="G131" i="10" s="1"/>
  <c r="C132" i="10" s="1"/>
  <c r="D131" i="10"/>
  <c r="F130" i="10"/>
  <c r="G128" i="7"/>
  <c r="C129" i="7" s="1"/>
  <c r="D128" i="7"/>
  <c r="F128" i="7" s="1"/>
  <c r="G127" i="6"/>
  <c r="C128" i="6" s="1"/>
  <c r="D127" i="6"/>
  <c r="D128" i="11"/>
  <c r="G128" i="11"/>
  <c r="C129" i="11" s="1"/>
  <c r="D128" i="5"/>
  <c r="E128" i="5" s="1"/>
  <c r="G128" i="5" s="1"/>
  <c r="C129" i="5" s="1"/>
  <c r="G132" i="10" l="1"/>
  <c r="C133" i="10" s="1"/>
  <c r="E132" i="10"/>
  <c r="D132" i="10"/>
  <c r="F131" i="10"/>
  <c r="G129" i="7"/>
  <c r="C130" i="7" s="1"/>
  <c r="D129" i="7"/>
  <c r="F129" i="7" s="1"/>
  <c r="D128" i="6"/>
  <c r="G128" i="6"/>
  <c r="C129" i="6" s="1"/>
  <c r="D129" i="11"/>
  <c r="G129" i="11"/>
  <c r="C130" i="11" s="1"/>
  <c r="D129" i="5"/>
  <c r="E129" i="5" s="1"/>
  <c r="G129" i="5" s="1"/>
  <c r="C130" i="5" s="1"/>
  <c r="E133" i="10" l="1"/>
  <c r="G133" i="10" s="1"/>
  <c r="C134" i="10" s="1"/>
  <c r="D133" i="10"/>
  <c r="F132" i="10"/>
  <c r="D130" i="7"/>
  <c r="F130" i="7" s="1"/>
  <c r="G130" i="7"/>
  <c r="C131" i="7" s="1"/>
  <c r="G129" i="6"/>
  <c r="C130" i="6" s="1"/>
  <c r="D129" i="6"/>
  <c r="D130" i="11"/>
  <c r="G130" i="11"/>
  <c r="C131" i="11" s="1"/>
  <c r="D130" i="5"/>
  <c r="E130" i="5" s="1"/>
  <c r="G130" i="5" s="1"/>
  <c r="C131" i="5" s="1"/>
  <c r="D134" i="10" l="1"/>
  <c r="E134" i="10"/>
  <c r="G134" i="10" s="1"/>
  <c r="C135" i="10" s="1"/>
  <c r="F133" i="10"/>
  <c r="D131" i="7"/>
  <c r="F131" i="7" s="1"/>
  <c r="G131" i="7"/>
  <c r="C132" i="7" s="1"/>
  <c r="G130" i="6"/>
  <c r="C131" i="6" s="1"/>
  <c r="D130" i="6"/>
  <c r="D131" i="11"/>
  <c r="G131" i="11"/>
  <c r="C132" i="11" s="1"/>
  <c r="D131" i="5"/>
  <c r="E131" i="5" s="1"/>
  <c r="G131" i="5" s="1"/>
  <c r="C132" i="5" s="1"/>
  <c r="E135" i="10" l="1"/>
  <c r="G135" i="10" s="1"/>
  <c r="C136" i="10" s="1"/>
  <c r="D135" i="10"/>
  <c r="F134" i="10"/>
  <c r="G132" i="7"/>
  <c r="C133" i="7" s="1"/>
  <c r="D132" i="7"/>
  <c r="F132" i="7" s="1"/>
  <c r="G131" i="6"/>
  <c r="C132" i="6" s="1"/>
  <c r="D131" i="6"/>
  <c r="D132" i="11"/>
  <c r="G132" i="11"/>
  <c r="C133" i="11" s="1"/>
  <c r="D132" i="5"/>
  <c r="E132" i="5" s="1"/>
  <c r="G132" i="5" s="1"/>
  <c r="C133" i="5" s="1"/>
  <c r="E136" i="10" l="1"/>
  <c r="G136" i="10" s="1"/>
  <c r="C137" i="10" s="1"/>
  <c r="D136" i="10"/>
  <c r="F135" i="10"/>
  <c r="G133" i="7"/>
  <c r="C134" i="7" s="1"/>
  <c r="D133" i="7"/>
  <c r="F133" i="7" s="1"/>
  <c r="D132" i="6"/>
  <c r="G132" i="6"/>
  <c r="C133" i="6" s="1"/>
  <c r="D133" i="11"/>
  <c r="G133" i="11"/>
  <c r="C134" i="11" s="1"/>
  <c r="D133" i="5"/>
  <c r="E133" i="5" s="1"/>
  <c r="G133" i="5" s="1"/>
  <c r="C134" i="5" s="1"/>
  <c r="E137" i="10" l="1"/>
  <c r="G137" i="10" s="1"/>
  <c r="C138" i="10" s="1"/>
  <c r="D137" i="10"/>
  <c r="F136" i="10"/>
  <c r="D134" i="7"/>
  <c r="F134" i="7" s="1"/>
  <c r="G134" i="7"/>
  <c r="C135" i="7" s="1"/>
  <c r="D133" i="6"/>
  <c r="G133" i="6"/>
  <c r="C134" i="6" s="1"/>
  <c r="G134" i="11"/>
  <c r="C135" i="11" s="1"/>
  <c r="D134" i="11"/>
  <c r="D134" i="5"/>
  <c r="E134" i="5" s="1"/>
  <c r="G134" i="5" s="1"/>
  <c r="C135" i="5" s="1"/>
  <c r="D138" i="10" l="1"/>
  <c r="E138" i="10"/>
  <c r="G138" i="10" s="1"/>
  <c r="C139" i="10" s="1"/>
  <c r="F137" i="10"/>
  <c r="E135" i="7"/>
  <c r="G135" i="7" s="1"/>
  <c r="D135" i="7"/>
  <c r="F135" i="7" s="1"/>
  <c r="G134" i="6"/>
  <c r="C135" i="6" s="1"/>
  <c r="D134" i="6"/>
  <c r="D135" i="11"/>
  <c r="G135" i="11"/>
  <c r="C136" i="11" s="1"/>
  <c r="D135" i="5"/>
  <c r="E135" i="5" s="1"/>
  <c r="G135" i="5" s="1"/>
  <c r="C136" i="5" s="1"/>
  <c r="E139" i="10" l="1"/>
  <c r="D139" i="10"/>
  <c r="F139" i="10" s="1"/>
  <c r="G139" i="10"/>
  <c r="C140" i="10" s="1"/>
  <c r="F138" i="10"/>
  <c r="G135" i="6"/>
  <c r="C136" i="6" s="1"/>
  <c r="D135" i="6"/>
  <c r="D136" i="11"/>
  <c r="G136" i="11"/>
  <c r="C137" i="11" s="1"/>
  <c r="D136" i="5"/>
  <c r="E136" i="5" s="1"/>
  <c r="G136" i="5" s="1"/>
  <c r="C137" i="5" s="1"/>
  <c r="E140" i="10" l="1"/>
  <c r="G140" i="10" s="1"/>
  <c r="C141" i="10" s="1"/>
  <c r="D140" i="10"/>
  <c r="D136" i="6"/>
  <c r="G136" i="6"/>
  <c r="C137" i="6" s="1"/>
  <c r="D137" i="11"/>
  <c r="G137" i="11"/>
  <c r="C138" i="11" s="1"/>
  <c r="D137" i="5"/>
  <c r="E137" i="5" s="1"/>
  <c r="G137" i="5" s="1"/>
  <c r="C138" i="5" s="1"/>
  <c r="E141" i="10" l="1"/>
  <c r="G141" i="10" s="1"/>
  <c r="C142" i="10" s="1"/>
  <c r="D141" i="10"/>
  <c r="F140" i="10"/>
  <c r="G137" i="6"/>
  <c r="C138" i="6" s="1"/>
  <c r="D137" i="6"/>
  <c r="D138" i="11"/>
  <c r="G138" i="11"/>
  <c r="C139" i="11" s="1"/>
  <c r="D138" i="5"/>
  <c r="E138" i="5" s="1"/>
  <c r="G138" i="5" s="1"/>
  <c r="C139" i="5" s="1"/>
  <c r="D142" i="10" l="1"/>
  <c r="E142" i="10"/>
  <c r="G142" i="10" s="1"/>
  <c r="C143" i="10" s="1"/>
  <c r="F141" i="10"/>
  <c r="G138" i="6"/>
  <c r="C139" i="6" s="1"/>
  <c r="D138" i="6"/>
  <c r="D139" i="11"/>
  <c r="G139" i="11"/>
  <c r="C140" i="11" s="1"/>
  <c r="D139" i="5"/>
  <c r="E139" i="5" s="1"/>
  <c r="G139" i="5" s="1"/>
  <c r="C140" i="5" s="1"/>
  <c r="E143" i="10" l="1"/>
  <c r="G143" i="10" s="1"/>
  <c r="C144" i="10" s="1"/>
  <c r="D143" i="10"/>
  <c r="F142" i="10"/>
  <c r="G139" i="6"/>
  <c r="C140" i="6" s="1"/>
  <c r="D139" i="6"/>
  <c r="D140" i="11"/>
  <c r="G140" i="11"/>
  <c r="C141" i="11" s="1"/>
  <c r="D140" i="5"/>
  <c r="E140" i="5" s="1"/>
  <c r="G140" i="5" s="1"/>
  <c r="C141" i="5" s="1"/>
  <c r="G144" i="10" l="1"/>
  <c r="C145" i="10" s="1"/>
  <c r="E144" i="10"/>
  <c r="D144" i="10"/>
  <c r="F143" i="10"/>
  <c r="D140" i="6"/>
  <c r="G140" i="6"/>
  <c r="C141" i="6" s="1"/>
  <c r="D141" i="11"/>
  <c r="G141" i="11"/>
  <c r="C142" i="11" s="1"/>
  <c r="D141" i="5"/>
  <c r="E141" i="5" s="1"/>
  <c r="G141" i="5" s="1"/>
  <c r="C142" i="5" s="1"/>
  <c r="E145" i="10" l="1"/>
  <c r="G145" i="10" s="1"/>
  <c r="C146" i="10" s="1"/>
  <c r="D145" i="10"/>
  <c r="F144" i="10"/>
  <c r="G141" i="6"/>
  <c r="C142" i="6" s="1"/>
  <c r="D141" i="6"/>
  <c r="G142" i="11"/>
  <c r="C143" i="11" s="1"/>
  <c r="D142" i="11"/>
  <c r="D142" i="5"/>
  <c r="E142" i="5" s="1"/>
  <c r="G142" i="5" s="1"/>
  <c r="C143" i="5" s="1"/>
  <c r="D146" i="10" l="1"/>
  <c r="E146" i="10"/>
  <c r="G146" i="10" s="1"/>
  <c r="C147" i="10" s="1"/>
  <c r="F145" i="10"/>
  <c r="D142" i="6"/>
  <c r="G142" i="6"/>
  <c r="C143" i="6" s="1"/>
  <c r="D143" i="11"/>
  <c r="G143" i="11"/>
  <c r="C144" i="11" s="1"/>
  <c r="D143" i="5"/>
  <c r="E143" i="5" s="1"/>
  <c r="G143" i="5" s="1"/>
  <c r="C144" i="5" s="1"/>
  <c r="E147" i="10" l="1"/>
  <c r="G147" i="10" s="1"/>
  <c r="C148" i="10" s="1"/>
  <c r="D147" i="10"/>
  <c r="F146" i="10"/>
  <c r="D143" i="6"/>
  <c r="G143" i="6"/>
  <c r="C144" i="6" s="1"/>
  <c r="D144" i="11"/>
  <c r="G144" i="11"/>
  <c r="C145" i="11" s="1"/>
  <c r="D144" i="5"/>
  <c r="E144" i="5" s="1"/>
  <c r="G144" i="5" s="1"/>
  <c r="C145" i="5" s="1"/>
  <c r="G148" i="10" l="1"/>
  <c r="C149" i="10" s="1"/>
  <c r="E148" i="10"/>
  <c r="D148" i="10"/>
  <c r="F147" i="10"/>
  <c r="D144" i="6"/>
  <c r="G144" i="6"/>
  <c r="C145" i="6" s="1"/>
  <c r="G145" i="11"/>
  <c r="C146" i="11" s="1"/>
  <c r="D145" i="11"/>
  <c r="D145" i="5"/>
  <c r="E145" i="5" s="1"/>
  <c r="G145" i="5" s="1"/>
  <c r="C146" i="5" s="1"/>
  <c r="E149" i="10" l="1"/>
  <c r="G149" i="10" s="1"/>
  <c r="C150" i="10" s="1"/>
  <c r="D149" i="10"/>
  <c r="F148" i="10"/>
  <c r="D145" i="6"/>
  <c r="G145" i="6"/>
  <c r="C146" i="6" s="1"/>
  <c r="G146" i="11"/>
  <c r="C147" i="11" s="1"/>
  <c r="D146" i="11"/>
  <c r="D146" i="5"/>
  <c r="E146" i="5" s="1"/>
  <c r="G146" i="5" s="1"/>
  <c r="C147" i="5" s="1"/>
  <c r="D150" i="10" l="1"/>
  <c r="E150" i="10"/>
  <c r="G150" i="10" s="1"/>
  <c r="C151" i="10" s="1"/>
  <c r="F149" i="10"/>
  <c r="D146" i="6"/>
  <c r="G146" i="6"/>
  <c r="C147" i="6" s="1"/>
  <c r="G147" i="11"/>
  <c r="C148" i="11" s="1"/>
  <c r="D147" i="11"/>
  <c r="D147" i="5"/>
  <c r="E147" i="5" s="1"/>
  <c r="G147" i="5" s="1"/>
  <c r="C148" i="5" s="1"/>
  <c r="E151" i="10" l="1"/>
  <c r="G151" i="10" s="1"/>
  <c r="C152" i="10" s="1"/>
  <c r="D151" i="10"/>
  <c r="F150" i="10"/>
  <c r="D147" i="6"/>
  <c r="G147" i="6"/>
  <c r="C148" i="6" s="1"/>
  <c r="D148" i="11"/>
  <c r="G148" i="11"/>
  <c r="C149" i="11" s="1"/>
  <c r="D148" i="5"/>
  <c r="E148" i="5" s="1"/>
  <c r="G148" i="5" s="1"/>
  <c r="C149" i="5" s="1"/>
  <c r="E152" i="10" l="1"/>
  <c r="G152" i="10" s="1"/>
  <c r="C153" i="10" s="1"/>
  <c r="D152" i="10"/>
  <c r="F151" i="10"/>
  <c r="D148" i="6"/>
  <c r="G148" i="6"/>
  <c r="C149" i="6" s="1"/>
  <c r="G149" i="11"/>
  <c r="C150" i="11" s="1"/>
  <c r="D149" i="11"/>
  <c r="D149" i="5"/>
  <c r="E149" i="5" s="1"/>
  <c r="G149" i="5" s="1"/>
  <c r="C150" i="5" s="1"/>
  <c r="E153" i="10" l="1"/>
  <c r="G153" i="10" s="1"/>
  <c r="C154" i="10" s="1"/>
  <c r="D153" i="10"/>
  <c r="F152" i="10"/>
  <c r="D149" i="6"/>
  <c r="G149" i="6"/>
  <c r="C150" i="6" s="1"/>
  <c r="D150" i="11"/>
  <c r="G150" i="11"/>
  <c r="C151" i="11" s="1"/>
  <c r="D150" i="5"/>
  <c r="E150" i="5" s="1"/>
  <c r="G150" i="5" s="1"/>
  <c r="C151" i="5" s="1"/>
  <c r="D154" i="10" l="1"/>
  <c r="E154" i="10"/>
  <c r="G154" i="10" s="1"/>
  <c r="C155" i="10" s="1"/>
  <c r="F153" i="10"/>
  <c r="D150" i="6"/>
  <c r="G150" i="6"/>
  <c r="C151" i="6" s="1"/>
  <c r="G151" i="11"/>
  <c r="C152" i="11" s="1"/>
  <c r="D151" i="11"/>
  <c r="D151" i="5"/>
  <c r="E151" i="5" s="1"/>
  <c r="G151" i="5" s="1"/>
  <c r="C152" i="5" s="1"/>
  <c r="E155" i="10" l="1"/>
  <c r="G155" i="10" s="1"/>
  <c r="C156" i="10" s="1"/>
  <c r="D155" i="10"/>
  <c r="F154" i="10"/>
  <c r="D151" i="6"/>
  <c r="G151" i="6"/>
  <c r="C152" i="6" s="1"/>
  <c r="G152" i="11"/>
  <c r="C153" i="11" s="1"/>
  <c r="D152" i="11"/>
  <c r="D152" i="5"/>
  <c r="E152" i="5" s="1"/>
  <c r="G152" i="5" s="1"/>
  <c r="C153" i="5" s="1"/>
  <c r="G156" i="10" l="1"/>
  <c r="C157" i="10" s="1"/>
  <c r="E156" i="10"/>
  <c r="D156" i="10"/>
  <c r="F155" i="10"/>
  <c r="D152" i="6"/>
  <c r="G152" i="6"/>
  <c r="C153" i="6" s="1"/>
  <c r="G153" i="11"/>
  <c r="C154" i="11" s="1"/>
  <c r="D153" i="11"/>
  <c r="D153" i="5"/>
  <c r="E153" i="5" s="1"/>
  <c r="G153" i="5" s="1"/>
  <c r="C154" i="5" s="1"/>
  <c r="E157" i="10" l="1"/>
  <c r="G157" i="10" s="1"/>
  <c r="C158" i="10" s="1"/>
  <c r="D157" i="10"/>
  <c r="F156" i="10"/>
  <c r="D153" i="6"/>
  <c r="G153" i="6"/>
  <c r="C154" i="6" s="1"/>
  <c r="D154" i="11"/>
  <c r="G154" i="11"/>
  <c r="C155" i="11" s="1"/>
  <c r="D154" i="5"/>
  <c r="E154" i="5" s="1"/>
  <c r="G154" i="5" s="1"/>
  <c r="C155" i="5" s="1"/>
  <c r="D158" i="10" l="1"/>
  <c r="E158" i="10"/>
  <c r="G158" i="10" s="1"/>
  <c r="C159" i="10" s="1"/>
  <c r="F157" i="10"/>
  <c r="D154" i="6"/>
  <c r="G154" i="6"/>
  <c r="C155" i="6" s="1"/>
  <c r="G155" i="11"/>
  <c r="C156" i="11" s="1"/>
  <c r="D155" i="11"/>
  <c r="D155" i="5"/>
  <c r="E155" i="5" s="1"/>
  <c r="G155" i="5" s="1"/>
  <c r="C156" i="5" s="1"/>
  <c r="E159" i="10" l="1"/>
  <c r="G159" i="10" s="1"/>
  <c r="C160" i="10" s="1"/>
  <c r="D159" i="10"/>
  <c r="F158" i="10"/>
  <c r="D155" i="6"/>
  <c r="G155" i="6"/>
  <c r="C156" i="6" s="1"/>
  <c r="G156" i="11"/>
  <c r="C157" i="11" s="1"/>
  <c r="D156" i="11"/>
  <c r="D156" i="5"/>
  <c r="E156" i="5" s="1"/>
  <c r="G156" i="5" s="1"/>
  <c r="C157" i="5" s="1"/>
  <c r="E160" i="10" l="1"/>
  <c r="G160" i="10" s="1"/>
  <c r="C161" i="10" s="1"/>
  <c r="D160" i="10"/>
  <c r="F159" i="10"/>
  <c r="D156" i="6"/>
  <c r="G156" i="6"/>
  <c r="C157" i="6" s="1"/>
  <c r="G157" i="11"/>
  <c r="C158" i="11" s="1"/>
  <c r="D157" i="11"/>
  <c r="D157" i="5"/>
  <c r="E157" i="5" s="1"/>
  <c r="G157" i="5" s="1"/>
  <c r="C158" i="5" s="1"/>
  <c r="E161" i="10" l="1"/>
  <c r="G161" i="10" s="1"/>
  <c r="C162" i="10" s="1"/>
  <c r="D161" i="10"/>
  <c r="F160" i="10"/>
  <c r="D157" i="6"/>
  <c r="G157" i="6"/>
  <c r="C158" i="6" s="1"/>
  <c r="G158" i="11"/>
  <c r="C159" i="11" s="1"/>
  <c r="D158" i="11"/>
  <c r="D158" i="5"/>
  <c r="E158" i="5" s="1"/>
  <c r="G158" i="5" s="1"/>
  <c r="C159" i="5" s="1"/>
  <c r="D162" i="10" l="1"/>
  <c r="E162" i="10"/>
  <c r="G162" i="10" s="1"/>
  <c r="C163" i="10" s="1"/>
  <c r="F161" i="10"/>
  <c r="D158" i="6"/>
  <c r="G158" i="6"/>
  <c r="C159" i="6" s="1"/>
  <c r="G159" i="11"/>
  <c r="C160" i="11" s="1"/>
  <c r="D159" i="11"/>
  <c r="D159" i="5"/>
  <c r="E159" i="5" s="1"/>
  <c r="G159" i="5" s="1"/>
  <c r="C160" i="5" s="1"/>
  <c r="E163" i="10" l="1"/>
  <c r="G163" i="10" s="1"/>
  <c r="C164" i="10" s="1"/>
  <c r="D163" i="10"/>
  <c r="F162" i="10"/>
  <c r="D159" i="6"/>
  <c r="G159" i="6"/>
  <c r="C160" i="6" s="1"/>
  <c r="D160" i="11"/>
  <c r="G160" i="11"/>
  <c r="C161" i="11" s="1"/>
  <c r="D160" i="5"/>
  <c r="E160" i="5" s="1"/>
  <c r="G160" i="5" s="1"/>
  <c r="C161" i="5" s="1"/>
  <c r="E164" i="10" l="1"/>
  <c r="G164" i="10" s="1"/>
  <c r="C165" i="10" s="1"/>
  <c r="D164" i="10"/>
  <c r="F163" i="10"/>
  <c r="D160" i="6"/>
  <c r="G160" i="6"/>
  <c r="C161" i="6" s="1"/>
  <c r="G161" i="11"/>
  <c r="C162" i="11" s="1"/>
  <c r="D161" i="11"/>
  <c r="D161" i="5"/>
  <c r="E161" i="5" s="1"/>
  <c r="G161" i="5" s="1"/>
  <c r="C162" i="5" s="1"/>
  <c r="E165" i="10" l="1"/>
  <c r="G165" i="10" s="1"/>
  <c r="C166" i="10" s="1"/>
  <c r="D165" i="10"/>
  <c r="F164" i="10"/>
  <c r="D161" i="6"/>
  <c r="G161" i="6"/>
  <c r="C162" i="6" s="1"/>
  <c r="G162" i="11"/>
  <c r="C163" i="11" s="1"/>
  <c r="D162" i="11"/>
  <c r="D162" i="5"/>
  <c r="E162" i="5" s="1"/>
  <c r="G162" i="5" s="1"/>
  <c r="C163" i="5" s="1"/>
  <c r="D166" i="10" l="1"/>
  <c r="E166" i="10"/>
  <c r="G166" i="10" s="1"/>
  <c r="C167" i="10" s="1"/>
  <c r="F165" i="10"/>
  <c r="D162" i="6"/>
  <c r="G162" i="6"/>
  <c r="C163" i="6" s="1"/>
  <c r="G163" i="11"/>
  <c r="C164" i="11" s="1"/>
  <c r="D163" i="11"/>
  <c r="D163" i="5"/>
  <c r="E163" i="5" s="1"/>
  <c r="G163" i="5" s="1"/>
  <c r="C164" i="5" s="1"/>
  <c r="E167" i="10" l="1"/>
  <c r="G167" i="10" s="1"/>
  <c r="C168" i="10" s="1"/>
  <c r="D167" i="10"/>
  <c r="F166" i="10"/>
  <c r="D163" i="6"/>
  <c r="G163" i="6"/>
  <c r="C164" i="6" s="1"/>
  <c r="D164" i="11"/>
  <c r="G164" i="11"/>
  <c r="C165" i="11" s="1"/>
  <c r="D164" i="5"/>
  <c r="E164" i="5" s="1"/>
  <c r="G164" i="5" s="1"/>
  <c r="C165" i="5" s="1"/>
  <c r="E168" i="10" l="1"/>
  <c r="G168" i="10" s="1"/>
  <c r="C169" i="10" s="1"/>
  <c r="D168" i="10"/>
  <c r="F167" i="10"/>
  <c r="D164" i="6"/>
  <c r="G164" i="6"/>
  <c r="C165" i="6" s="1"/>
  <c r="G165" i="11"/>
  <c r="C166" i="11" s="1"/>
  <c r="D165" i="11"/>
  <c r="D165" i="5"/>
  <c r="E165" i="5" s="1"/>
  <c r="G165" i="5" s="1"/>
  <c r="C166" i="5" s="1"/>
  <c r="E169" i="10" l="1"/>
  <c r="G169" i="10" s="1"/>
  <c r="C170" i="10" s="1"/>
  <c r="D169" i="10"/>
  <c r="F168" i="10"/>
  <c r="D165" i="6"/>
  <c r="G165" i="6"/>
  <c r="C166" i="6" s="1"/>
  <c r="D166" i="11"/>
  <c r="G166" i="11"/>
  <c r="C167" i="11" s="1"/>
  <c r="D166" i="5"/>
  <c r="E166" i="5" s="1"/>
  <c r="G166" i="5" s="1"/>
  <c r="C167" i="5" s="1"/>
  <c r="D170" i="10" l="1"/>
  <c r="E170" i="10"/>
  <c r="G170" i="10" s="1"/>
  <c r="C171" i="10" s="1"/>
  <c r="F169" i="10"/>
  <c r="D166" i="6"/>
  <c r="G166" i="6"/>
  <c r="C167" i="6" s="1"/>
  <c r="G167" i="11"/>
  <c r="C168" i="11" s="1"/>
  <c r="D167" i="11"/>
  <c r="D167" i="5"/>
  <c r="E167" i="5" s="1"/>
  <c r="G167" i="5" s="1"/>
  <c r="C168" i="5" s="1"/>
  <c r="E171" i="10" l="1"/>
  <c r="G171" i="10" s="1"/>
  <c r="C172" i="10" s="1"/>
  <c r="D171" i="10"/>
  <c r="F170" i="10"/>
  <c r="D167" i="6"/>
  <c r="G167" i="6"/>
  <c r="C168" i="6" s="1"/>
  <c r="G168" i="11"/>
  <c r="C169" i="11" s="1"/>
  <c r="D168" i="11"/>
  <c r="D168" i="5"/>
  <c r="E168" i="5" s="1"/>
  <c r="G168" i="5" s="1"/>
  <c r="C169" i="5" s="1"/>
  <c r="E172" i="10" l="1"/>
  <c r="G172" i="10" s="1"/>
  <c r="C173" i="10" s="1"/>
  <c r="D172" i="10"/>
  <c r="F171" i="10"/>
  <c r="D168" i="6"/>
  <c r="G168" i="6"/>
  <c r="C169" i="6" s="1"/>
  <c r="G169" i="11"/>
  <c r="C170" i="11" s="1"/>
  <c r="D169" i="11"/>
  <c r="D169" i="5"/>
  <c r="E169" i="5" s="1"/>
  <c r="G169" i="5" s="1"/>
  <c r="C170" i="5" s="1"/>
  <c r="E173" i="10" l="1"/>
  <c r="G173" i="10" s="1"/>
  <c r="C174" i="10" s="1"/>
  <c r="D173" i="10"/>
  <c r="F172" i="10"/>
  <c r="D169" i="6"/>
  <c r="G169" i="6"/>
  <c r="C170" i="6" s="1"/>
  <c r="G170" i="11"/>
  <c r="C171" i="11" s="1"/>
  <c r="D170" i="11"/>
  <c r="D170" i="5"/>
  <c r="E170" i="5" s="1"/>
  <c r="G170" i="5" s="1"/>
  <c r="C171" i="5" s="1"/>
  <c r="D174" i="10" l="1"/>
  <c r="E174" i="10"/>
  <c r="G174" i="10" s="1"/>
  <c r="C175" i="10" s="1"/>
  <c r="F173" i="10"/>
  <c r="D170" i="6"/>
  <c r="G170" i="6"/>
  <c r="C171" i="6" s="1"/>
  <c r="G171" i="11"/>
  <c r="C172" i="11" s="1"/>
  <c r="D171" i="11"/>
  <c r="D171" i="5"/>
  <c r="E171" i="5" s="1"/>
  <c r="G171" i="5" s="1"/>
  <c r="C172" i="5" s="1"/>
  <c r="E175" i="10" l="1"/>
  <c r="G175" i="10" s="1"/>
  <c r="C176" i="10" s="1"/>
  <c r="D175" i="10"/>
  <c r="F174" i="10"/>
  <c r="D171" i="6"/>
  <c r="G171" i="6"/>
  <c r="C172" i="6" s="1"/>
  <c r="G172" i="11"/>
  <c r="C173" i="11" s="1"/>
  <c r="D172" i="11"/>
  <c r="D172" i="5"/>
  <c r="E172" i="5" s="1"/>
  <c r="G172" i="5" s="1"/>
  <c r="C173" i="5" s="1"/>
  <c r="E176" i="10" l="1"/>
  <c r="G176" i="10" s="1"/>
  <c r="C177" i="10" s="1"/>
  <c r="D176" i="10"/>
  <c r="F175" i="10"/>
  <c r="D172" i="6"/>
  <c r="G172" i="6"/>
  <c r="C173" i="6" s="1"/>
  <c r="G173" i="11"/>
  <c r="C174" i="11" s="1"/>
  <c r="D173" i="11"/>
  <c r="D173" i="5"/>
  <c r="E173" i="5" s="1"/>
  <c r="G173" i="5" s="1"/>
  <c r="C174" i="5" s="1"/>
  <c r="E177" i="10" l="1"/>
  <c r="G177" i="10" s="1"/>
  <c r="C178" i="10" s="1"/>
  <c r="D177" i="10"/>
  <c r="F176" i="10"/>
  <c r="D173" i="6"/>
  <c r="G173" i="6"/>
  <c r="C174" i="6" s="1"/>
  <c r="D174" i="11"/>
  <c r="G174" i="11"/>
  <c r="C175" i="11" s="1"/>
  <c r="D174" i="5"/>
  <c r="E174" i="5" s="1"/>
  <c r="G174" i="5" s="1"/>
  <c r="C175" i="5" s="1"/>
  <c r="G178" i="10" l="1"/>
  <c r="C179" i="10" s="1"/>
  <c r="E178" i="10"/>
  <c r="D178" i="10"/>
  <c r="F177" i="10"/>
  <c r="D174" i="6"/>
  <c r="G174" i="6"/>
  <c r="C175" i="6" s="1"/>
  <c r="G175" i="11"/>
  <c r="C176" i="11" s="1"/>
  <c r="D175" i="11"/>
  <c r="D175" i="5"/>
  <c r="E175" i="5" s="1"/>
  <c r="G175" i="5" s="1"/>
  <c r="C176" i="5" s="1"/>
  <c r="G179" i="10" l="1"/>
  <c r="C180" i="10" s="1"/>
  <c r="E179" i="10"/>
  <c r="D179" i="10"/>
  <c r="F178" i="10"/>
  <c r="D175" i="6"/>
  <c r="G175" i="6"/>
  <c r="C176" i="6" s="1"/>
  <c r="D176" i="11"/>
  <c r="G176" i="11"/>
  <c r="C177" i="11" s="1"/>
  <c r="D176" i="5"/>
  <c r="E176" i="5" s="1"/>
  <c r="G176" i="5" s="1"/>
  <c r="C177" i="5" s="1"/>
  <c r="E180" i="10" l="1"/>
  <c r="G180" i="10" s="1"/>
  <c r="C181" i="10" s="1"/>
  <c r="D180" i="10"/>
  <c r="F179" i="10"/>
  <c r="D176" i="6"/>
  <c r="G176" i="6"/>
  <c r="C177" i="6" s="1"/>
  <c r="G177" i="11"/>
  <c r="C178" i="11" s="1"/>
  <c r="D177" i="11"/>
  <c r="D177" i="5"/>
  <c r="E177" i="5" s="1"/>
  <c r="G177" i="5" s="1"/>
  <c r="C178" i="5" s="1"/>
  <c r="E181" i="10" l="1"/>
  <c r="G181" i="10" s="1"/>
  <c r="C182" i="10" s="1"/>
  <c r="D181" i="10"/>
  <c r="F180" i="10"/>
  <c r="D177" i="6"/>
  <c r="G177" i="6"/>
  <c r="C178" i="6" s="1"/>
  <c r="G178" i="11"/>
  <c r="C179" i="11" s="1"/>
  <c r="D178" i="11"/>
  <c r="D178" i="5"/>
  <c r="E178" i="5" s="1"/>
  <c r="G178" i="5" s="1"/>
  <c r="C179" i="5" s="1"/>
  <c r="E182" i="10" l="1"/>
  <c r="G182" i="10" s="1"/>
  <c r="C183" i="10" s="1"/>
  <c r="D182" i="10"/>
  <c r="F181" i="10"/>
  <c r="D178" i="6"/>
  <c r="G178" i="6"/>
  <c r="C179" i="6" s="1"/>
  <c r="G179" i="11"/>
  <c r="C180" i="11" s="1"/>
  <c r="D179" i="11"/>
  <c r="D179" i="5"/>
  <c r="E179" i="5" s="1"/>
  <c r="G179" i="5" s="1"/>
  <c r="C180" i="5" s="1"/>
  <c r="E183" i="10" l="1"/>
  <c r="G183" i="10" s="1"/>
  <c r="C184" i="10" s="1"/>
  <c r="D183" i="10"/>
  <c r="F182" i="10"/>
  <c r="D179" i="6"/>
  <c r="G179" i="6"/>
  <c r="C180" i="6" s="1"/>
  <c r="D180" i="11"/>
  <c r="G180" i="11"/>
  <c r="C181" i="11" s="1"/>
  <c r="D180" i="5"/>
  <c r="E180" i="5" s="1"/>
  <c r="G180" i="5"/>
  <c r="C181" i="5" s="1"/>
  <c r="E184" i="10" l="1"/>
  <c r="G184" i="10" s="1"/>
  <c r="C185" i="10" s="1"/>
  <c r="D184" i="10"/>
  <c r="F184" i="10" s="1"/>
  <c r="F183" i="10"/>
  <c r="D180" i="6"/>
  <c r="G180" i="6"/>
  <c r="C181" i="6" s="1"/>
  <c r="G181" i="11"/>
  <c r="C182" i="11" s="1"/>
  <c r="D181" i="11"/>
  <c r="D181" i="5"/>
  <c r="E181" i="5" s="1"/>
  <c r="G181" i="5" s="1"/>
  <c r="C182" i="5" s="1"/>
  <c r="E185" i="10" l="1"/>
  <c r="G185" i="10" s="1"/>
  <c r="C186" i="10" s="1"/>
  <c r="D185" i="10"/>
  <c r="F185" i="10" s="1"/>
  <c r="G181" i="6"/>
  <c r="C182" i="6" s="1"/>
  <c r="D181" i="6"/>
  <c r="D182" i="11"/>
  <c r="G182" i="11"/>
  <c r="C183" i="11" s="1"/>
  <c r="D182" i="5"/>
  <c r="E182" i="5" s="1"/>
  <c r="G182" i="5" s="1"/>
  <c r="C183" i="5" s="1"/>
  <c r="E186" i="10" l="1"/>
  <c r="G186" i="10" s="1"/>
  <c r="C187" i="10" s="1"/>
  <c r="D186" i="10"/>
  <c r="D182" i="6"/>
  <c r="G182" i="6"/>
  <c r="C183" i="6" s="1"/>
  <c r="G183" i="11"/>
  <c r="C184" i="11" s="1"/>
  <c r="D183" i="11"/>
  <c r="D183" i="5"/>
  <c r="E183" i="5" s="1"/>
  <c r="G183" i="5" s="1"/>
  <c r="C184" i="5" s="1"/>
  <c r="E187" i="10" l="1"/>
  <c r="G187" i="10" s="1"/>
  <c r="C188" i="10" s="1"/>
  <c r="D187" i="10"/>
  <c r="F187" i="10" s="1"/>
  <c r="F186" i="10"/>
  <c r="D183" i="6"/>
  <c r="G183" i="6"/>
  <c r="C184" i="6" s="1"/>
  <c r="G184" i="11"/>
  <c r="C185" i="11" s="1"/>
  <c r="D184" i="11"/>
  <c r="D184" i="5"/>
  <c r="E184" i="5" s="1"/>
  <c r="G184" i="5" s="1"/>
  <c r="C185" i="5" s="1"/>
  <c r="E188" i="10" l="1"/>
  <c r="G188" i="10" s="1"/>
  <c r="C189" i="10" s="1"/>
  <c r="D188" i="10"/>
  <c r="D184" i="6"/>
  <c r="G184" i="6"/>
  <c r="C185" i="6" s="1"/>
  <c r="D185" i="11"/>
  <c r="G185" i="11"/>
  <c r="C186" i="11" s="1"/>
  <c r="D185" i="5"/>
  <c r="E185" i="5" s="1"/>
  <c r="G185" i="5" s="1"/>
  <c r="C186" i="5" s="1"/>
  <c r="E189" i="10" l="1"/>
  <c r="G189" i="10" s="1"/>
  <c r="C190" i="10" s="1"/>
  <c r="D189" i="10"/>
  <c r="F189" i="10" s="1"/>
  <c r="F188" i="10"/>
  <c r="G185" i="6"/>
  <c r="C186" i="6" s="1"/>
  <c r="D185" i="6"/>
  <c r="G186" i="11"/>
  <c r="C187" i="11" s="1"/>
  <c r="D186" i="11"/>
  <c r="D186" i="5"/>
  <c r="E186" i="5" s="1"/>
  <c r="G186" i="5" s="1"/>
  <c r="C187" i="5" s="1"/>
  <c r="E190" i="10" l="1"/>
  <c r="G190" i="10" s="1"/>
  <c r="C191" i="10" s="1"/>
  <c r="D190" i="10"/>
  <c r="D186" i="6"/>
  <c r="G186" i="6"/>
  <c r="C187" i="6" s="1"/>
  <c r="G187" i="11"/>
  <c r="C188" i="11" s="1"/>
  <c r="D187" i="11"/>
  <c r="D187" i="5"/>
  <c r="E187" i="5" s="1"/>
  <c r="G187" i="5" s="1"/>
  <c r="C188" i="5" s="1"/>
  <c r="E191" i="10" l="1"/>
  <c r="G191" i="10" s="1"/>
  <c r="C192" i="10" s="1"/>
  <c r="D191" i="10"/>
  <c r="F190" i="10"/>
  <c r="D187" i="6"/>
  <c r="G187" i="6"/>
  <c r="C188" i="6" s="1"/>
  <c r="G188" i="11"/>
  <c r="C189" i="11" s="1"/>
  <c r="D188" i="11"/>
  <c r="D188" i="5"/>
  <c r="E188" i="5" s="1"/>
  <c r="G188" i="5" s="1"/>
  <c r="C189" i="5" s="1"/>
  <c r="E192" i="10" l="1"/>
  <c r="G192" i="10" s="1"/>
  <c r="C193" i="10" s="1"/>
  <c r="D192" i="10"/>
  <c r="F191" i="10"/>
  <c r="D188" i="6"/>
  <c r="G188" i="6"/>
  <c r="C189" i="6" s="1"/>
  <c r="D189" i="11"/>
  <c r="G189" i="11"/>
  <c r="C190" i="11" s="1"/>
  <c r="D189" i="5"/>
  <c r="E189" i="5" s="1"/>
  <c r="G189" i="5" s="1"/>
  <c r="C190" i="5" s="1"/>
  <c r="E193" i="10" l="1"/>
  <c r="G193" i="10" s="1"/>
  <c r="C194" i="10" s="1"/>
  <c r="D193" i="10"/>
  <c r="F192" i="10"/>
  <c r="G189" i="6"/>
  <c r="C190" i="6" s="1"/>
  <c r="D189" i="6"/>
  <c r="D190" i="11"/>
  <c r="G190" i="11"/>
  <c r="C191" i="11" s="1"/>
  <c r="D190" i="5"/>
  <c r="E190" i="5" s="1"/>
  <c r="G190" i="5" s="1"/>
  <c r="C191" i="5" s="1"/>
  <c r="G194" i="10" l="1"/>
  <c r="C195" i="10" s="1"/>
  <c r="E194" i="10"/>
  <c r="D194" i="10"/>
  <c r="F193" i="10"/>
  <c r="D190" i="6"/>
  <c r="G190" i="6"/>
  <c r="C191" i="6" s="1"/>
  <c r="G191" i="11"/>
  <c r="C192" i="11" s="1"/>
  <c r="D191" i="11"/>
  <c r="D191" i="5"/>
  <c r="E191" i="5" s="1"/>
  <c r="G191" i="5" s="1"/>
  <c r="C192" i="5" s="1"/>
  <c r="G195" i="10" l="1"/>
  <c r="C196" i="10" s="1"/>
  <c r="E195" i="10"/>
  <c r="D195" i="10"/>
  <c r="F194" i="10"/>
  <c r="D191" i="6"/>
  <c r="G191" i="6"/>
  <c r="C192" i="6" s="1"/>
  <c r="D192" i="11"/>
  <c r="G192" i="11"/>
  <c r="C193" i="11" s="1"/>
  <c r="D192" i="5"/>
  <c r="E192" i="5" s="1"/>
  <c r="G192" i="5" s="1"/>
  <c r="C193" i="5" s="1"/>
  <c r="G196" i="10" l="1"/>
  <c r="C197" i="10" s="1"/>
  <c r="E196" i="10"/>
  <c r="D196" i="10"/>
  <c r="F195" i="10"/>
  <c r="D192" i="6"/>
  <c r="G192" i="6"/>
  <c r="C193" i="6" s="1"/>
  <c r="D193" i="11"/>
  <c r="G193" i="11"/>
  <c r="C194" i="11" s="1"/>
  <c r="D193" i="5"/>
  <c r="E193" i="5" s="1"/>
  <c r="G193" i="5" s="1"/>
  <c r="C194" i="5" s="1"/>
  <c r="E197" i="10" l="1"/>
  <c r="G197" i="10" s="1"/>
  <c r="C198" i="10" s="1"/>
  <c r="D197" i="10"/>
  <c r="F196" i="10"/>
  <c r="G193" i="6"/>
  <c r="C194" i="6" s="1"/>
  <c r="D193" i="6"/>
  <c r="D194" i="11"/>
  <c r="G194" i="11"/>
  <c r="C195" i="11" s="1"/>
  <c r="D194" i="5"/>
  <c r="E194" i="5" s="1"/>
  <c r="G194" i="5" s="1"/>
  <c r="C195" i="5" s="1"/>
  <c r="E198" i="10" l="1"/>
  <c r="G198" i="10" s="1"/>
  <c r="C199" i="10" s="1"/>
  <c r="D198" i="10"/>
  <c r="F198" i="10" s="1"/>
  <c r="F197" i="10"/>
  <c r="D194" i="6"/>
  <c r="G194" i="6"/>
  <c r="C195" i="6" s="1"/>
  <c r="G195" i="11"/>
  <c r="C196" i="11" s="1"/>
  <c r="D195" i="11"/>
  <c r="D195" i="5"/>
  <c r="E195" i="5" s="1"/>
  <c r="G195" i="5" s="1"/>
  <c r="C196" i="5" s="1"/>
  <c r="E199" i="10" l="1"/>
  <c r="G199" i="10" s="1"/>
  <c r="C200" i="10" s="1"/>
  <c r="D199" i="10"/>
  <c r="D195" i="6"/>
  <c r="G195" i="6"/>
  <c r="C196" i="6" s="1"/>
  <c r="G196" i="11"/>
  <c r="C197" i="11" s="1"/>
  <c r="D196" i="11"/>
  <c r="D196" i="5"/>
  <c r="E196" i="5" s="1"/>
  <c r="G196" i="5" s="1"/>
  <c r="C197" i="5" s="1"/>
  <c r="E200" i="10" l="1"/>
  <c r="G200" i="10" s="1"/>
  <c r="C201" i="10" s="1"/>
  <c r="D200" i="10"/>
  <c r="F199" i="10"/>
  <c r="D196" i="6"/>
  <c r="G196" i="6"/>
  <c r="C197" i="6" s="1"/>
  <c r="D197" i="11"/>
  <c r="G197" i="11"/>
  <c r="C198" i="11" s="1"/>
  <c r="D197" i="5"/>
  <c r="E197" i="5" s="1"/>
  <c r="G197" i="5" s="1"/>
  <c r="C198" i="5" s="1"/>
  <c r="E201" i="10" l="1"/>
  <c r="G201" i="10" s="1"/>
  <c r="C202" i="10" s="1"/>
  <c r="D201" i="10"/>
  <c r="F201" i="10" s="1"/>
  <c r="F200" i="10"/>
  <c r="G197" i="6"/>
  <c r="C198" i="6" s="1"/>
  <c r="D197" i="6"/>
  <c r="D198" i="11"/>
  <c r="G198" i="11"/>
  <c r="C199" i="11" s="1"/>
  <c r="D198" i="5"/>
  <c r="E198" i="5" s="1"/>
  <c r="G198" i="5" s="1"/>
  <c r="C199" i="5" s="1"/>
  <c r="E202" i="10" l="1"/>
  <c r="G202" i="10" s="1"/>
  <c r="C203" i="10" s="1"/>
  <c r="D202" i="10"/>
  <c r="D198" i="6"/>
  <c r="G198" i="6"/>
  <c r="C199" i="6" s="1"/>
  <c r="G199" i="11"/>
  <c r="C200" i="11" s="1"/>
  <c r="D199" i="11"/>
  <c r="D199" i="5"/>
  <c r="E199" i="5" s="1"/>
  <c r="G199" i="5" s="1"/>
  <c r="C200" i="5" s="1"/>
  <c r="E203" i="10" l="1"/>
  <c r="G203" i="10" s="1"/>
  <c r="C204" i="10" s="1"/>
  <c r="D203" i="10"/>
  <c r="F202" i="10"/>
  <c r="D199" i="6"/>
  <c r="G199" i="6"/>
  <c r="C200" i="6" s="1"/>
  <c r="D200" i="11"/>
  <c r="G200" i="11"/>
  <c r="C201" i="11" s="1"/>
  <c r="D200" i="5"/>
  <c r="E200" i="5" s="1"/>
  <c r="G200" i="5" s="1"/>
  <c r="C201" i="5" s="1"/>
  <c r="E204" i="10" l="1"/>
  <c r="G204" i="10" s="1"/>
  <c r="C205" i="10" s="1"/>
  <c r="D204" i="10"/>
  <c r="F204" i="10" s="1"/>
  <c r="F203" i="10"/>
  <c r="D200" i="6"/>
  <c r="G200" i="6"/>
  <c r="C201" i="6" s="1"/>
  <c r="D201" i="11"/>
  <c r="G201" i="11"/>
  <c r="C202" i="11" s="1"/>
  <c r="D201" i="5"/>
  <c r="E201" i="5" s="1"/>
  <c r="G201" i="5" s="1"/>
  <c r="C202" i="5" s="1"/>
  <c r="E205" i="10" l="1"/>
  <c r="G205" i="10" s="1"/>
  <c r="C206" i="10" s="1"/>
  <c r="D205" i="10"/>
  <c r="G201" i="6"/>
  <c r="C202" i="6" s="1"/>
  <c r="D201" i="6"/>
  <c r="D202" i="11"/>
  <c r="G202" i="11"/>
  <c r="C203" i="11" s="1"/>
  <c r="D202" i="5"/>
  <c r="E202" i="5" s="1"/>
  <c r="G202" i="5" s="1"/>
  <c r="C203" i="5" s="1"/>
  <c r="E206" i="10" l="1"/>
  <c r="G206" i="10" s="1"/>
  <c r="C207" i="10" s="1"/>
  <c r="D206" i="10"/>
  <c r="F206" i="10" s="1"/>
  <c r="F205" i="10"/>
  <c r="D202" i="6"/>
  <c r="G202" i="6"/>
  <c r="C203" i="6" s="1"/>
  <c r="G203" i="11"/>
  <c r="C204" i="11" s="1"/>
  <c r="D203" i="11"/>
  <c r="D203" i="5"/>
  <c r="E203" i="5" s="1"/>
  <c r="G203" i="5" s="1"/>
  <c r="C204" i="5" s="1"/>
  <c r="E207" i="10" l="1"/>
  <c r="G207" i="10" s="1"/>
  <c r="C208" i="10" s="1"/>
  <c r="D207" i="10"/>
  <c r="D203" i="6"/>
  <c r="G203" i="6"/>
  <c r="C204" i="6" s="1"/>
  <c r="G204" i="11"/>
  <c r="C205" i="11" s="1"/>
  <c r="D204" i="11"/>
  <c r="D204" i="5"/>
  <c r="E204" i="5" s="1"/>
  <c r="G204" i="5" s="1"/>
  <c r="C205" i="5" s="1"/>
  <c r="E208" i="10" l="1"/>
  <c r="G208" i="10" s="1"/>
  <c r="C209" i="10" s="1"/>
  <c r="D208" i="10"/>
  <c r="F208" i="10" s="1"/>
  <c r="F207" i="10"/>
  <c r="D204" i="6"/>
  <c r="G204" i="6"/>
  <c r="C205" i="6" s="1"/>
  <c r="D205" i="11"/>
  <c r="G205" i="11"/>
  <c r="C206" i="11" s="1"/>
  <c r="D205" i="5"/>
  <c r="E205" i="5" s="1"/>
  <c r="G205" i="5" s="1"/>
  <c r="C206" i="5" s="1"/>
  <c r="E209" i="10" l="1"/>
  <c r="D209" i="10"/>
  <c r="F209" i="10" s="1"/>
  <c r="G209" i="10"/>
  <c r="C210" i="10" s="1"/>
  <c r="G205" i="6"/>
  <c r="C206" i="6" s="1"/>
  <c r="D205" i="6"/>
  <c r="D206" i="11"/>
  <c r="G206" i="11"/>
  <c r="C207" i="11" s="1"/>
  <c r="D206" i="5"/>
  <c r="E206" i="5" s="1"/>
  <c r="G206" i="5" s="1"/>
  <c r="C207" i="5" s="1"/>
  <c r="G210" i="10" l="1"/>
  <c r="C211" i="10" s="1"/>
  <c r="E210" i="10"/>
  <c r="D210" i="10"/>
  <c r="F210" i="10" s="1"/>
  <c r="D206" i="6"/>
  <c r="G206" i="6"/>
  <c r="C207" i="6" s="1"/>
  <c r="G207" i="11"/>
  <c r="C208" i="11" s="1"/>
  <c r="D207" i="11"/>
  <c r="D207" i="5"/>
  <c r="E207" i="5" s="1"/>
  <c r="G207" i="5" s="1"/>
  <c r="C208" i="5" s="1"/>
  <c r="E211" i="10" l="1"/>
  <c r="G211" i="10" s="1"/>
  <c r="C212" i="10" s="1"/>
  <c r="D211" i="10"/>
  <c r="D207" i="6"/>
  <c r="G207" i="6"/>
  <c r="C208" i="6" s="1"/>
  <c r="G208" i="11"/>
  <c r="C209" i="11" s="1"/>
  <c r="D208" i="11"/>
  <c r="D208" i="5"/>
  <c r="E208" i="5" s="1"/>
  <c r="G208" i="5" s="1"/>
  <c r="C209" i="5" s="1"/>
  <c r="G212" i="10" l="1"/>
  <c r="C213" i="10" s="1"/>
  <c r="E212" i="10"/>
  <c r="D212" i="10"/>
  <c r="F212" i="10" s="1"/>
  <c r="F211" i="10"/>
  <c r="D208" i="6"/>
  <c r="G208" i="6"/>
  <c r="C209" i="6" s="1"/>
  <c r="D209" i="11"/>
  <c r="G209" i="11"/>
  <c r="C210" i="11" s="1"/>
  <c r="D209" i="5"/>
  <c r="E209" i="5" s="1"/>
  <c r="G209" i="5" s="1"/>
  <c r="C210" i="5" s="1"/>
  <c r="E213" i="10" l="1"/>
  <c r="G213" i="10" s="1"/>
  <c r="C214" i="10" s="1"/>
  <c r="D213" i="10"/>
  <c r="G209" i="6"/>
  <c r="C210" i="6" s="1"/>
  <c r="D209" i="6"/>
  <c r="D210" i="11"/>
  <c r="G210" i="11"/>
  <c r="C211" i="11" s="1"/>
  <c r="D210" i="5"/>
  <c r="E210" i="5" s="1"/>
  <c r="G210" i="5" s="1"/>
  <c r="C211" i="5" s="1"/>
  <c r="E214" i="10" l="1"/>
  <c r="G214" i="10" s="1"/>
  <c r="C215" i="10" s="1"/>
  <c r="D214" i="10"/>
  <c r="F214" i="10" s="1"/>
  <c r="F213" i="10"/>
  <c r="D210" i="6"/>
  <c r="G210" i="6"/>
  <c r="C211" i="6" s="1"/>
  <c r="G211" i="11"/>
  <c r="C212" i="11" s="1"/>
  <c r="D211" i="11"/>
  <c r="D211" i="5"/>
  <c r="E211" i="5" s="1"/>
  <c r="G211" i="5" s="1"/>
  <c r="C212" i="5" s="1"/>
  <c r="G215" i="10" l="1"/>
  <c r="C216" i="10" s="1"/>
  <c r="E215" i="10"/>
  <c r="D215" i="10"/>
  <c r="D211" i="6"/>
  <c r="G211" i="6"/>
  <c r="C212" i="6" s="1"/>
  <c r="D212" i="11"/>
  <c r="G212" i="11"/>
  <c r="C213" i="11" s="1"/>
  <c r="D212" i="5"/>
  <c r="E212" i="5" s="1"/>
  <c r="G212" i="5" s="1"/>
  <c r="C213" i="5" s="1"/>
  <c r="G216" i="10" l="1"/>
  <c r="C217" i="10" s="1"/>
  <c r="E216" i="10"/>
  <c r="D216" i="10"/>
  <c r="F216" i="10" s="1"/>
  <c r="F215" i="10"/>
  <c r="D212" i="6"/>
  <c r="G212" i="6"/>
  <c r="C213" i="6" s="1"/>
  <c r="D213" i="11"/>
  <c r="G213" i="11"/>
  <c r="C214" i="11" s="1"/>
  <c r="D213" i="5"/>
  <c r="E213" i="5" s="1"/>
  <c r="G213" i="5" s="1"/>
  <c r="C214" i="5" s="1"/>
  <c r="E217" i="10" l="1"/>
  <c r="G217" i="10" s="1"/>
  <c r="C218" i="10" s="1"/>
  <c r="D217" i="10"/>
  <c r="G213" i="6"/>
  <c r="C214" i="6" s="1"/>
  <c r="D213" i="6"/>
  <c r="D214" i="11"/>
  <c r="G214" i="11"/>
  <c r="C215" i="11" s="1"/>
  <c r="D214" i="5"/>
  <c r="E214" i="5" s="1"/>
  <c r="G214" i="5" s="1"/>
  <c r="C215" i="5" s="1"/>
  <c r="G218" i="10" l="1"/>
  <c r="C219" i="10" s="1"/>
  <c r="E218" i="10"/>
  <c r="D218" i="10"/>
  <c r="F217" i="10"/>
  <c r="D214" i="6"/>
  <c r="G214" i="6"/>
  <c r="C215" i="6" s="1"/>
  <c r="G215" i="11"/>
  <c r="C216" i="11" s="1"/>
  <c r="D215" i="11"/>
  <c r="D215" i="5"/>
  <c r="E215" i="5" s="1"/>
  <c r="G215" i="5" s="1"/>
  <c r="C216" i="5" s="1"/>
  <c r="G219" i="10" l="1"/>
  <c r="C220" i="10" s="1"/>
  <c r="E219" i="10"/>
  <c r="D219" i="10"/>
  <c r="F219" i="10" s="1"/>
  <c r="F218" i="10"/>
  <c r="D215" i="6"/>
  <c r="G215" i="6"/>
  <c r="C216" i="6" s="1"/>
  <c r="G216" i="11"/>
  <c r="C217" i="11" s="1"/>
  <c r="D216" i="11"/>
  <c r="D216" i="5"/>
  <c r="E216" i="5" s="1"/>
  <c r="G216" i="5" s="1"/>
  <c r="C217" i="5" s="1"/>
  <c r="G220" i="10" l="1"/>
  <c r="C221" i="10" s="1"/>
  <c r="E220" i="10"/>
  <c r="D220" i="10"/>
  <c r="D216" i="6"/>
  <c r="G216" i="6"/>
  <c r="C217" i="6" s="1"/>
  <c r="D217" i="11"/>
  <c r="G217" i="11"/>
  <c r="C218" i="11" s="1"/>
  <c r="D217" i="5"/>
  <c r="E217" i="5" s="1"/>
  <c r="G217" i="5" s="1"/>
  <c r="C218" i="5" s="1"/>
  <c r="E221" i="10" l="1"/>
  <c r="G221" i="10" s="1"/>
  <c r="C222" i="10" s="1"/>
  <c r="D221" i="10"/>
  <c r="F220" i="10"/>
  <c r="G217" i="6"/>
  <c r="C218" i="6" s="1"/>
  <c r="D217" i="6"/>
  <c r="D218" i="11"/>
  <c r="G218" i="11"/>
  <c r="C219" i="11" s="1"/>
  <c r="D218" i="5"/>
  <c r="E218" i="5" s="1"/>
  <c r="G218" i="5" s="1"/>
  <c r="C219" i="5" s="1"/>
  <c r="G222" i="10" l="1"/>
  <c r="C223" i="10" s="1"/>
  <c r="E222" i="10"/>
  <c r="D222" i="10"/>
  <c r="F222" i="10" s="1"/>
  <c r="F221" i="10"/>
  <c r="D218" i="6"/>
  <c r="G218" i="6"/>
  <c r="C219" i="6" s="1"/>
  <c r="G219" i="11"/>
  <c r="C220" i="11" s="1"/>
  <c r="D219" i="11"/>
  <c r="D219" i="5"/>
  <c r="E219" i="5" s="1"/>
  <c r="G219" i="5" s="1"/>
  <c r="C220" i="5" s="1"/>
  <c r="G223" i="10" l="1"/>
  <c r="C224" i="10" s="1"/>
  <c r="E223" i="10"/>
  <c r="D223" i="10"/>
  <c r="D219" i="6"/>
  <c r="G219" i="6"/>
  <c r="C220" i="6" s="1"/>
  <c r="G220" i="11"/>
  <c r="C221" i="11" s="1"/>
  <c r="D220" i="11"/>
  <c r="D220" i="5"/>
  <c r="E220" i="5" s="1"/>
  <c r="G220" i="5"/>
  <c r="C221" i="5" s="1"/>
  <c r="E224" i="10" l="1"/>
  <c r="G224" i="10" s="1"/>
  <c r="C225" i="10" s="1"/>
  <c r="D224" i="10"/>
  <c r="F223" i="10"/>
  <c r="D220" i="6"/>
  <c r="G220" i="6"/>
  <c r="C221" i="6" s="1"/>
  <c r="D221" i="11"/>
  <c r="G221" i="11"/>
  <c r="C222" i="11" s="1"/>
  <c r="D221" i="5"/>
  <c r="E221" i="5" s="1"/>
  <c r="G221" i="5"/>
  <c r="C222" i="5" s="1"/>
  <c r="E225" i="10" l="1"/>
  <c r="G225" i="10" s="1"/>
  <c r="C226" i="10" s="1"/>
  <c r="D225" i="10"/>
  <c r="F224" i="10"/>
  <c r="G221" i="6"/>
  <c r="C222" i="6" s="1"/>
  <c r="D221" i="6"/>
  <c r="G222" i="11"/>
  <c r="C223" i="11" s="1"/>
  <c r="D222" i="11"/>
  <c r="D222" i="5"/>
  <c r="E222" i="5" s="1"/>
  <c r="G222" i="5" s="1"/>
  <c r="C223" i="5" s="1"/>
  <c r="G226" i="10" l="1"/>
  <c r="C227" i="10" s="1"/>
  <c r="E226" i="10"/>
  <c r="D226" i="10"/>
  <c r="F225" i="10"/>
  <c r="D222" i="6"/>
  <c r="G222" i="6"/>
  <c r="C223" i="6" s="1"/>
  <c r="G223" i="11"/>
  <c r="C224" i="11" s="1"/>
  <c r="D223" i="11"/>
  <c r="D223" i="5"/>
  <c r="E223" i="5" s="1"/>
  <c r="G223" i="5" s="1"/>
  <c r="C224" i="5" s="1"/>
  <c r="G227" i="10" l="1"/>
  <c r="C228" i="10" s="1"/>
  <c r="E227" i="10"/>
  <c r="D227" i="10"/>
  <c r="F226" i="10"/>
  <c r="D223" i="6"/>
  <c r="G223" i="6"/>
  <c r="C224" i="6" s="1"/>
  <c r="D224" i="11"/>
  <c r="G224" i="11"/>
  <c r="C225" i="11" s="1"/>
  <c r="D224" i="5"/>
  <c r="E224" i="5" s="1"/>
  <c r="G224" i="5"/>
  <c r="C225" i="5" s="1"/>
  <c r="F227" i="10" l="1"/>
  <c r="E228" i="10"/>
  <c r="G228" i="10" s="1"/>
  <c r="C229" i="10" s="1"/>
  <c r="D228" i="10"/>
  <c r="F228" i="10" s="1"/>
  <c r="G224" i="6"/>
  <c r="C225" i="6" s="1"/>
  <c r="D224" i="6"/>
  <c r="D225" i="11"/>
  <c r="G225" i="11"/>
  <c r="C226" i="11" s="1"/>
  <c r="D225" i="5"/>
  <c r="E225" i="5" s="1"/>
  <c r="G225" i="5"/>
  <c r="C226" i="5" s="1"/>
  <c r="E229" i="10" l="1"/>
  <c r="D229" i="10"/>
  <c r="F229" i="10" s="1"/>
  <c r="G229" i="10"/>
  <c r="C230" i="10" s="1"/>
  <c r="G225" i="6"/>
  <c r="C226" i="6" s="1"/>
  <c r="D225" i="6"/>
  <c r="G226" i="11"/>
  <c r="C227" i="11" s="1"/>
  <c r="D226" i="11"/>
  <c r="D226" i="5"/>
  <c r="E226" i="5" s="1"/>
  <c r="G226" i="5" s="1"/>
  <c r="C227" i="5" s="1"/>
  <c r="E230" i="10" l="1"/>
  <c r="G230" i="10" s="1"/>
  <c r="C231" i="10" s="1"/>
  <c r="D230" i="10"/>
  <c r="D226" i="6"/>
  <c r="G226" i="6"/>
  <c r="C227" i="6" s="1"/>
  <c r="G227" i="11"/>
  <c r="C228" i="11" s="1"/>
  <c r="D227" i="11"/>
  <c r="D227" i="5"/>
  <c r="E227" i="5" s="1"/>
  <c r="G227" i="5" s="1"/>
  <c r="C228" i="5" s="1"/>
  <c r="E231" i="10" l="1"/>
  <c r="G231" i="10" s="1"/>
  <c r="C232" i="10" s="1"/>
  <c r="D231" i="10"/>
  <c r="F231" i="10" s="1"/>
  <c r="F230" i="10"/>
  <c r="D227" i="6"/>
  <c r="G227" i="6"/>
  <c r="C228" i="6" s="1"/>
  <c r="G228" i="11"/>
  <c r="C229" i="11" s="1"/>
  <c r="D228" i="11"/>
  <c r="D228" i="5"/>
  <c r="E228" i="5" s="1"/>
  <c r="G228" i="5" s="1"/>
  <c r="C229" i="5" s="1"/>
  <c r="G232" i="10" l="1"/>
  <c r="C233" i="10" s="1"/>
  <c r="E232" i="10"/>
  <c r="D232" i="10"/>
  <c r="F232" i="10" s="1"/>
  <c r="G228" i="6"/>
  <c r="C229" i="6" s="1"/>
  <c r="D228" i="6"/>
  <c r="D229" i="11"/>
  <c r="G229" i="11"/>
  <c r="C230" i="11" s="1"/>
  <c r="D229" i="5"/>
  <c r="E229" i="5" s="1"/>
  <c r="G229" i="5" s="1"/>
  <c r="C230" i="5" s="1"/>
  <c r="E233" i="10" l="1"/>
  <c r="G233" i="10" s="1"/>
  <c r="C234" i="10" s="1"/>
  <c r="D233" i="10"/>
  <c r="G229" i="6"/>
  <c r="C230" i="6" s="1"/>
  <c r="D229" i="6"/>
  <c r="G230" i="11"/>
  <c r="C231" i="11" s="1"/>
  <c r="D230" i="11"/>
  <c r="D230" i="5"/>
  <c r="E230" i="5" s="1"/>
  <c r="G230" i="5" s="1"/>
  <c r="C231" i="5" s="1"/>
  <c r="E234" i="10" l="1"/>
  <c r="G234" i="10" s="1"/>
  <c r="D234" i="10"/>
  <c r="F234" i="10" s="1"/>
  <c r="F233" i="10"/>
  <c r="D230" i="6"/>
  <c r="G230" i="6"/>
  <c r="C231" i="6" s="1"/>
  <c r="G231" i="11"/>
  <c r="C232" i="11" s="1"/>
  <c r="D231" i="11"/>
  <c r="D231" i="5"/>
  <c r="E231" i="5" s="1"/>
  <c r="G231" i="5" s="1"/>
  <c r="C232" i="5" s="1"/>
  <c r="D231" i="6" l="1"/>
  <c r="G231" i="6"/>
  <c r="C232" i="6" s="1"/>
  <c r="D232" i="11"/>
  <c r="G232" i="11"/>
  <c r="C233" i="11" s="1"/>
  <c r="D232" i="5"/>
  <c r="E232" i="5" s="1"/>
  <c r="G232" i="5"/>
  <c r="C233" i="5" s="1"/>
  <c r="G232" i="6" l="1"/>
  <c r="C233" i="6" s="1"/>
  <c r="D232" i="6"/>
  <c r="D233" i="11"/>
  <c r="G233" i="11"/>
  <c r="C234" i="11" s="1"/>
  <c r="D233" i="5"/>
  <c r="E233" i="5" s="1"/>
  <c r="G233" i="5"/>
  <c r="C234" i="5" s="1"/>
  <c r="G233" i="6" l="1"/>
  <c r="C234" i="6" s="1"/>
  <c r="D233" i="6"/>
  <c r="G234" i="11"/>
  <c r="C235" i="11" s="1"/>
  <c r="D234" i="11"/>
  <c r="D234" i="5"/>
  <c r="E234" i="5" s="1"/>
  <c r="G234" i="5" s="1"/>
  <c r="C235" i="5" s="1"/>
  <c r="D234" i="6" l="1"/>
  <c r="G234" i="6"/>
  <c r="C235" i="6" s="1"/>
  <c r="G235" i="11"/>
  <c r="C236" i="11" s="1"/>
  <c r="D235" i="11"/>
  <c r="D235" i="5"/>
  <c r="E235" i="5" s="1"/>
  <c r="G235" i="5" s="1"/>
  <c r="C236" i="5" s="1"/>
  <c r="D235" i="6" l="1"/>
  <c r="G235" i="6"/>
  <c r="C236" i="6" s="1"/>
  <c r="D236" i="11"/>
  <c r="G236" i="11"/>
  <c r="C237" i="11" s="1"/>
  <c r="D236" i="5"/>
  <c r="E236" i="5" s="1"/>
  <c r="G236" i="5" s="1"/>
  <c r="C237" i="5" s="1"/>
  <c r="G236" i="6" l="1"/>
  <c r="C237" i="6" s="1"/>
  <c r="D236" i="6"/>
  <c r="D237" i="11"/>
  <c r="G237" i="11"/>
  <c r="C238" i="11" s="1"/>
  <c r="D237" i="5"/>
  <c r="E237" i="5" s="1"/>
  <c r="G237" i="5" s="1"/>
  <c r="C238" i="5" s="1"/>
  <c r="G237" i="6" l="1"/>
  <c r="C238" i="6" s="1"/>
  <c r="D237" i="6"/>
  <c r="G238" i="11"/>
  <c r="C239" i="11" s="1"/>
  <c r="D238" i="11"/>
  <c r="D238" i="5"/>
  <c r="E238" i="5" s="1"/>
  <c r="G238" i="5" s="1"/>
  <c r="C239" i="5" s="1"/>
  <c r="D238" i="6" l="1"/>
  <c r="G238" i="6"/>
  <c r="C239" i="6" s="1"/>
  <c r="G239" i="11"/>
  <c r="C240" i="11" s="1"/>
  <c r="D239" i="11"/>
  <c r="D239" i="5"/>
  <c r="E239" i="5" s="1"/>
  <c r="G239" i="5" s="1"/>
  <c r="C240" i="5" s="1"/>
  <c r="D239" i="6" l="1"/>
  <c r="G239" i="6"/>
  <c r="C240" i="6" s="1"/>
  <c r="D240" i="11"/>
  <c r="G240" i="11"/>
  <c r="C241" i="11" s="1"/>
  <c r="D240" i="5"/>
  <c r="E240" i="5" s="1"/>
  <c r="G240" i="5" s="1"/>
  <c r="C241" i="5" s="1"/>
  <c r="G240" i="6" l="1"/>
  <c r="C241" i="6" s="1"/>
  <c r="D240" i="6"/>
  <c r="D241" i="11"/>
  <c r="G241" i="11"/>
  <c r="C242" i="11" s="1"/>
  <c r="D241" i="5"/>
  <c r="E241" i="5" s="1"/>
  <c r="G241" i="5" s="1"/>
  <c r="C242" i="5" s="1"/>
  <c r="G241" i="6" l="1"/>
  <c r="C242" i="6" s="1"/>
  <c r="D241" i="6"/>
  <c r="G242" i="11"/>
  <c r="C243" i="11" s="1"/>
  <c r="D242" i="11"/>
  <c r="D242" i="5"/>
  <c r="E242" i="5" s="1"/>
  <c r="G242" i="5" s="1"/>
  <c r="C243" i="5" s="1"/>
  <c r="D242" i="6" l="1"/>
  <c r="G242" i="6"/>
  <c r="C243" i="6" s="1"/>
  <c r="G243" i="11"/>
  <c r="C244" i="11" s="1"/>
  <c r="D243" i="11"/>
  <c r="D243" i="5"/>
  <c r="E243" i="5" s="1"/>
  <c r="G243" i="5" s="1"/>
  <c r="C244" i="5" s="1"/>
  <c r="D243" i="6" l="1"/>
  <c r="G243" i="6"/>
  <c r="C244" i="6" s="1"/>
  <c r="D244" i="11"/>
  <c r="G244" i="11"/>
  <c r="C245" i="11" s="1"/>
  <c r="D244" i="5"/>
  <c r="E244" i="5" s="1"/>
  <c r="G244" i="5" s="1"/>
  <c r="C245" i="5" s="1"/>
  <c r="G244" i="6" l="1"/>
  <c r="C245" i="6" s="1"/>
  <c r="D244" i="6"/>
  <c r="D245" i="11"/>
  <c r="G245" i="11"/>
  <c r="C246" i="11" s="1"/>
  <c r="D245" i="5"/>
  <c r="E245" i="5" s="1"/>
  <c r="G245" i="5" s="1"/>
  <c r="C246" i="5" s="1"/>
  <c r="G245" i="6" l="1"/>
  <c r="C246" i="6" s="1"/>
  <c r="D245" i="6"/>
  <c r="G246" i="11"/>
  <c r="C247" i="11" s="1"/>
  <c r="D246" i="11"/>
  <c r="D246" i="5"/>
  <c r="E246" i="5" s="1"/>
  <c r="G246" i="5" s="1"/>
  <c r="C247" i="5" s="1"/>
  <c r="D246" i="6" l="1"/>
  <c r="G246" i="6"/>
  <c r="C247" i="6" s="1"/>
  <c r="G247" i="11"/>
  <c r="C248" i="11" s="1"/>
  <c r="D247" i="11"/>
  <c r="D247" i="5"/>
  <c r="E247" i="5" s="1"/>
  <c r="G247" i="5" s="1"/>
  <c r="C248" i="5" s="1"/>
  <c r="D247" i="6" l="1"/>
  <c r="G247" i="6"/>
  <c r="C248" i="6" s="1"/>
  <c r="D248" i="11"/>
  <c r="G248" i="11"/>
  <c r="C249" i="11" s="1"/>
  <c r="D248" i="5"/>
  <c r="E248" i="5" s="1"/>
  <c r="G248" i="5" s="1"/>
  <c r="C249" i="5" s="1"/>
  <c r="G248" i="6" l="1"/>
  <c r="C249" i="6" s="1"/>
  <c r="D248" i="6"/>
  <c r="D249" i="11"/>
  <c r="G249" i="11"/>
  <c r="C250" i="11" s="1"/>
  <c r="D249" i="5"/>
  <c r="E249" i="5" s="1"/>
  <c r="G249" i="5" s="1"/>
  <c r="C250" i="5" s="1"/>
  <c r="G249" i="6" l="1"/>
  <c r="C250" i="6" s="1"/>
  <c r="D249" i="6"/>
  <c r="G250" i="11"/>
  <c r="C251" i="11" s="1"/>
  <c r="D250" i="11"/>
  <c r="D250" i="5"/>
  <c r="E250" i="5" s="1"/>
  <c r="G250" i="5" s="1"/>
  <c r="C251" i="5" s="1"/>
  <c r="D250" i="6" l="1"/>
  <c r="G250" i="6"/>
  <c r="C251" i="6" s="1"/>
  <c r="G251" i="11"/>
  <c r="C252" i="11" s="1"/>
  <c r="D251" i="11"/>
  <c r="D251" i="5"/>
  <c r="E251" i="5" s="1"/>
  <c r="G251" i="5" s="1"/>
  <c r="C252" i="5" s="1"/>
  <c r="D251" i="6" l="1"/>
  <c r="G251" i="6"/>
  <c r="C252" i="6" s="1"/>
  <c r="D252" i="11"/>
  <c r="G252" i="11"/>
  <c r="C253" i="11" s="1"/>
  <c r="D252" i="5"/>
  <c r="E252" i="5" s="1"/>
  <c r="G252" i="5" s="1"/>
  <c r="C253" i="5" s="1"/>
  <c r="G252" i="6" l="1"/>
  <c r="C253" i="6" s="1"/>
  <c r="D252" i="6"/>
  <c r="D253" i="11"/>
  <c r="G253" i="11"/>
  <c r="C254" i="11" s="1"/>
  <c r="D253" i="5"/>
  <c r="E253" i="5" s="1"/>
  <c r="G253" i="5" s="1"/>
  <c r="C254" i="5" s="1"/>
  <c r="G253" i="6" l="1"/>
  <c r="C254" i="6" s="1"/>
  <c r="D253" i="6"/>
  <c r="G254" i="11"/>
  <c r="C255" i="11" s="1"/>
  <c r="D254" i="11"/>
  <c r="D254" i="5"/>
  <c r="E254" i="5" s="1"/>
  <c r="G254" i="5" s="1"/>
  <c r="C255" i="5" s="1"/>
  <c r="D254" i="6" l="1"/>
  <c r="G254" i="6"/>
  <c r="C255" i="6" s="1"/>
  <c r="G255" i="11"/>
  <c r="C256" i="11" s="1"/>
  <c r="D255" i="11"/>
  <c r="D255" i="5"/>
  <c r="E255" i="5" s="1"/>
  <c r="G255" i="5" s="1"/>
  <c r="C256" i="5" s="1"/>
  <c r="E255" i="6" l="1"/>
  <c r="G255" i="6" s="1"/>
  <c r="D255" i="6"/>
  <c r="F255" i="6" s="1"/>
  <c r="D256" i="11"/>
  <c r="G256" i="11"/>
  <c r="C257" i="11" s="1"/>
  <c r="D256" i="5"/>
  <c r="E256" i="5" s="1"/>
  <c r="G256" i="5" s="1"/>
  <c r="C257" i="5" s="1"/>
  <c r="G257" i="11" l="1"/>
  <c r="D257" i="11"/>
  <c r="F257" i="11" s="1"/>
  <c r="E257" i="5"/>
  <c r="G257" i="5" s="1"/>
  <c r="D257" i="5"/>
  <c r="F257" i="5" s="1"/>
  <c r="G36" i="4" l="1"/>
  <c r="G29" i="4"/>
  <c r="G31" i="4"/>
  <c r="G32" i="4"/>
  <c r="G33" i="4"/>
  <c r="G34" i="4"/>
  <c r="G28" i="4"/>
  <c r="E36" i="4"/>
  <c r="E29" i="4"/>
  <c r="E31" i="4"/>
  <c r="E32" i="4"/>
  <c r="E33" i="4"/>
  <c r="E34" i="4"/>
  <c r="E28" i="4"/>
  <c r="G21" i="4"/>
  <c r="G22" i="4"/>
  <c r="G23" i="4"/>
  <c r="G24" i="4"/>
  <c r="G20" i="4"/>
  <c r="F19" i="4"/>
  <c r="H19" i="4"/>
  <c r="E23" i="4"/>
  <c r="E24" i="4"/>
  <c r="E22" i="4"/>
  <c r="F36" i="4"/>
  <c r="F33" i="4"/>
  <c r="F32" i="4"/>
  <c r="F31" i="4"/>
  <c r="F29" i="4"/>
  <c r="F28" i="4"/>
  <c r="F24" i="4"/>
  <c r="F23" i="4"/>
  <c r="F22" i="4"/>
  <c r="F21" i="4"/>
  <c r="E21" i="4" s="1"/>
  <c r="F20" i="4"/>
  <c r="E20" i="4" s="1"/>
  <c r="E19" i="4"/>
  <c r="E18" i="4"/>
  <c r="E17" i="4"/>
  <c r="E16" i="4"/>
  <c r="E15" i="4"/>
  <c r="E14" i="4"/>
  <c r="E13" i="4"/>
  <c r="E9" i="4"/>
  <c r="F37" i="4" l="1"/>
  <c r="E37" i="4"/>
  <c r="F25" i="4"/>
  <c r="E25" i="4"/>
  <c r="F39" i="4" l="1"/>
  <c r="F42" i="4" s="1"/>
  <c r="E39" i="4"/>
  <c r="E40" i="4" s="1"/>
  <c r="E41" i="4" s="1"/>
  <c r="F40" i="4" l="1"/>
  <c r="F41" i="4" s="1"/>
  <c r="F43" i="4" s="1"/>
  <c r="G18" i="4" l="1"/>
  <c r="K19" i="10" l="1"/>
  <c r="I19" i="10"/>
  <c r="J19" i="10" s="1"/>
  <c r="K20" i="10" l="1"/>
  <c r="I20" i="10"/>
  <c r="J20" i="10" s="1"/>
  <c r="M4" i="11"/>
  <c r="H37" i="4"/>
  <c r="G14" i="4"/>
  <c r="M6" i="11"/>
  <c r="M7" i="11"/>
  <c r="M5" i="11"/>
  <c r="M8" i="11"/>
  <c r="G17" i="4"/>
  <c r="G16" i="4"/>
  <c r="G15" i="4"/>
  <c r="M5" i="5"/>
  <c r="M6" i="5"/>
  <c r="M7" i="5"/>
  <c r="M4" i="5"/>
  <c r="M8" i="5"/>
  <c r="I21" i="10" l="1"/>
  <c r="J21" i="10" s="1"/>
  <c r="K21" i="10"/>
  <c r="G37" i="4"/>
  <c r="K22" i="10" l="1"/>
  <c r="I22" i="10"/>
  <c r="J22" i="10" s="1"/>
  <c r="G13" i="4"/>
  <c r="K23" i="10" l="1"/>
  <c r="I23" i="10"/>
  <c r="J23" i="10" s="1"/>
  <c r="G25" i="4"/>
  <c r="G39" i="4" s="1"/>
  <c r="G40" i="4" s="1"/>
  <c r="G41" i="4" s="1"/>
  <c r="H25" i="4"/>
  <c r="H39" i="4" s="1"/>
  <c r="H42" i="4" s="1"/>
  <c r="K24" i="10" l="1"/>
  <c r="I24" i="10"/>
  <c r="J24" i="10" s="1"/>
  <c r="H40" i="4"/>
  <c r="H41" i="4" s="1"/>
  <c r="H43" i="4" s="1"/>
  <c r="I25" i="10" l="1"/>
  <c r="J25" i="10" s="1"/>
  <c r="K25" i="10"/>
  <c r="I26" i="10" l="1"/>
  <c r="J26" i="10" s="1"/>
  <c r="K26" i="10"/>
  <c r="K27" i="10" l="1"/>
  <c r="I27" i="10"/>
  <c r="J27" i="10" s="1"/>
  <c r="K28" i="10" l="1"/>
  <c r="I28" i="10"/>
  <c r="J28" i="10" s="1"/>
  <c r="I29" i="10" l="1"/>
  <c r="J29" i="10" s="1"/>
  <c r="K29" i="10"/>
  <c r="I30" i="10" l="1"/>
  <c r="J30" i="10" s="1"/>
  <c r="K30" i="10"/>
  <c r="K31" i="10" l="1"/>
  <c r="I31" i="10"/>
  <c r="J31" i="10" s="1"/>
  <c r="K32" i="10" l="1"/>
  <c r="I32" i="10"/>
  <c r="J32" i="10" s="1"/>
  <c r="I33" i="10" l="1"/>
  <c r="J33" i="10" s="1"/>
  <c r="K33" i="10"/>
  <c r="I34" i="10" l="1"/>
  <c r="J34" i="10" s="1"/>
  <c r="K34" i="10"/>
  <c r="K35" i="10" l="1"/>
  <c r="I35" i="10"/>
  <c r="J35" i="10" s="1"/>
  <c r="I36" i="10" l="1"/>
  <c r="J36" i="10" s="1"/>
  <c r="K36" i="10"/>
  <c r="I37" i="10" l="1"/>
  <c r="J37" i="10" s="1"/>
  <c r="K37" i="10"/>
  <c r="I38" i="10" l="1"/>
  <c r="J38" i="10" s="1"/>
  <c r="K38" i="10"/>
  <c r="K39" i="10" l="1"/>
  <c r="I39" i="10"/>
  <c r="J39" i="10" s="1"/>
  <c r="K40" i="10" l="1"/>
  <c r="I40" i="10"/>
  <c r="J40" i="10" s="1"/>
  <c r="K41" i="10" l="1"/>
  <c r="I41" i="10"/>
  <c r="J41" i="10" s="1"/>
  <c r="K42" i="10" l="1"/>
  <c r="I42" i="10"/>
  <c r="J42" i="10" s="1"/>
  <c r="K43" i="10" l="1"/>
  <c r="I43" i="10"/>
  <c r="J43" i="10" s="1"/>
  <c r="I44" i="10" l="1"/>
  <c r="J44" i="10" s="1"/>
  <c r="K44" i="10"/>
  <c r="K45" i="10" l="1"/>
  <c r="I45" i="10"/>
  <c r="J45" i="10" s="1"/>
  <c r="K46" i="10" l="1"/>
  <c r="I46" i="10"/>
  <c r="J46" i="10" s="1"/>
  <c r="K47" i="10" l="1"/>
  <c r="I47" i="10"/>
  <c r="J47" i="10" s="1"/>
  <c r="K48" i="10" l="1"/>
  <c r="I48" i="10"/>
  <c r="J48" i="10" s="1"/>
  <c r="K49" i="10" l="1"/>
  <c r="I49" i="10"/>
  <c r="J49" i="10" s="1"/>
  <c r="K50" i="10" l="1"/>
  <c r="I50" i="10"/>
  <c r="J50" i="10" s="1"/>
  <c r="K51" i="10" l="1"/>
  <c r="I51" i="10"/>
  <c r="J51" i="10" s="1"/>
  <c r="K52" i="10" l="1"/>
  <c r="I52" i="10"/>
  <c r="J52" i="10" s="1"/>
  <c r="K53" i="10" l="1"/>
  <c r="I53" i="10"/>
  <c r="J53" i="10" s="1"/>
  <c r="K54" i="10" l="1"/>
  <c r="I54" i="10"/>
  <c r="J54" i="10" s="1"/>
  <c r="K55" i="10" l="1"/>
  <c r="I55" i="10"/>
  <c r="J55" i="10" s="1"/>
  <c r="I56" i="10" l="1"/>
  <c r="J56" i="10" s="1"/>
  <c r="K56" i="10"/>
  <c r="K57" i="10" l="1"/>
  <c r="I57" i="10"/>
  <c r="J57" i="10" s="1"/>
  <c r="K58" i="10" l="1"/>
  <c r="I58" i="10"/>
  <c r="J58" i="10" s="1"/>
  <c r="K59" i="10" l="1"/>
  <c r="I59" i="10"/>
  <c r="J59" i="10" s="1"/>
  <c r="K60" i="10" l="1"/>
  <c r="I60" i="10"/>
  <c r="J60" i="10" s="1"/>
  <c r="K61" i="10" l="1"/>
  <c r="I61" i="10"/>
  <c r="J61" i="10" s="1"/>
  <c r="K62" i="10" l="1"/>
  <c r="I62" i="10"/>
  <c r="J62" i="10" s="1"/>
  <c r="K63" i="10" l="1"/>
  <c r="I63" i="10"/>
  <c r="J63" i="10" s="1"/>
  <c r="K64" i="10" l="1"/>
  <c r="I64" i="10"/>
  <c r="J64" i="10" s="1"/>
  <c r="K65" i="10" l="1"/>
  <c r="I65" i="10"/>
  <c r="J65" i="10" s="1"/>
  <c r="K66" i="10" l="1"/>
  <c r="I66" i="10"/>
  <c r="J66" i="10" s="1"/>
  <c r="I67" i="10" l="1"/>
  <c r="J67" i="10" s="1"/>
  <c r="K67" i="10"/>
  <c r="K68" i="10" l="1"/>
  <c r="I68" i="10"/>
  <c r="J68" i="10" s="1"/>
  <c r="K69" i="10" l="1"/>
  <c r="I69" i="10"/>
  <c r="J69" i="10" s="1"/>
  <c r="I70" i="10" l="1"/>
  <c r="J70" i="10" s="1"/>
  <c r="K70" i="10"/>
  <c r="I71" i="10" l="1"/>
  <c r="J71" i="10" s="1"/>
  <c r="K71" i="10"/>
  <c r="K72" i="10" l="1"/>
  <c r="I72" i="10"/>
  <c r="J72" i="10" s="1"/>
  <c r="K73" i="10" l="1"/>
  <c r="I73" i="10"/>
  <c r="J73" i="10" s="1"/>
  <c r="I74" i="10" l="1"/>
  <c r="J74" i="10" s="1"/>
  <c r="K74" i="10"/>
  <c r="I75" i="10" l="1"/>
  <c r="J75" i="10" s="1"/>
  <c r="K75" i="10"/>
  <c r="K76" i="10" l="1"/>
  <c r="I76" i="10"/>
  <c r="J76" i="10" s="1"/>
  <c r="I77" i="10" l="1"/>
  <c r="J77" i="10" s="1"/>
  <c r="K77" i="10"/>
  <c r="K78" i="10" l="1"/>
  <c r="I78" i="10"/>
  <c r="J78" i="10" s="1"/>
  <c r="K79" i="10" l="1"/>
  <c r="I79" i="10"/>
  <c r="J79" i="10" s="1"/>
  <c r="K80" i="10" l="1"/>
  <c r="I80" i="10"/>
  <c r="J80" i="10" s="1"/>
  <c r="I81" i="10" l="1"/>
  <c r="J81" i="10" s="1"/>
  <c r="K81" i="10"/>
  <c r="I82" i="10" l="1"/>
  <c r="J82" i="10" s="1"/>
  <c r="K82" i="10"/>
  <c r="I83" i="10" l="1"/>
  <c r="J83" i="10" s="1"/>
  <c r="K83" i="10"/>
  <c r="K84" i="10" l="1"/>
  <c r="I84" i="10"/>
  <c r="J84" i="10" s="1"/>
  <c r="I85" i="10" l="1"/>
  <c r="J85" i="10" s="1"/>
  <c r="K85" i="10"/>
  <c r="I86" i="10" l="1"/>
  <c r="J86" i="10" s="1"/>
  <c r="K86" i="10"/>
  <c r="I87" i="10" l="1"/>
  <c r="J87" i="10" s="1"/>
  <c r="K87" i="10"/>
  <c r="K88" i="10" l="1"/>
  <c r="I88" i="10"/>
  <c r="J88" i="10" s="1"/>
  <c r="I89" i="10" l="1"/>
  <c r="J89" i="10" s="1"/>
  <c r="K89" i="10"/>
  <c r="K90" i="10" l="1"/>
  <c r="I90" i="10"/>
  <c r="J90" i="10" s="1"/>
  <c r="I91" i="10" l="1"/>
  <c r="J91" i="10" s="1"/>
  <c r="K91" i="10"/>
  <c r="K92" i="10" l="1"/>
  <c r="I92" i="10"/>
  <c r="J92" i="10" s="1"/>
  <c r="I93" i="10" l="1"/>
  <c r="J93" i="10" s="1"/>
  <c r="K93" i="10"/>
  <c r="I94" i="10" l="1"/>
  <c r="J94" i="10" s="1"/>
  <c r="K94" i="10"/>
  <c r="I95" i="10" l="1"/>
  <c r="J95" i="10" s="1"/>
  <c r="K95" i="10"/>
  <c r="K96" i="10" l="1"/>
  <c r="I96" i="10"/>
  <c r="J96" i="10" s="1"/>
  <c r="I97" i="10" l="1"/>
  <c r="J97" i="10" s="1"/>
  <c r="K97" i="10"/>
  <c r="K98" i="10" l="1"/>
  <c r="I98" i="10"/>
  <c r="J98" i="10" s="1"/>
  <c r="I99" i="10" l="1"/>
  <c r="J99" i="10" s="1"/>
  <c r="K99" i="10"/>
  <c r="K100" i="10" l="1"/>
  <c r="I100" i="10"/>
  <c r="J100" i="10" s="1"/>
  <c r="I101" i="10" l="1"/>
  <c r="J101" i="10" s="1"/>
  <c r="K101" i="10"/>
  <c r="I102" i="10" l="1"/>
  <c r="J102" i="10" s="1"/>
  <c r="K102" i="10"/>
  <c r="I103" i="10" l="1"/>
  <c r="J103" i="10" s="1"/>
  <c r="K103" i="10"/>
  <c r="K104" i="10" l="1"/>
  <c r="I104" i="10"/>
  <c r="J104" i="10" s="1"/>
  <c r="I105" i="10" l="1"/>
  <c r="J105" i="10" s="1"/>
  <c r="K105" i="10"/>
  <c r="K106" i="10" l="1"/>
  <c r="I106" i="10"/>
  <c r="J106" i="10" s="1"/>
  <c r="I107" i="10" l="1"/>
  <c r="J107" i="10" s="1"/>
  <c r="K107" i="10"/>
  <c r="K108" i="10" l="1"/>
  <c r="I108" i="10"/>
  <c r="J108" i="10" s="1"/>
  <c r="I109" i="10" l="1"/>
  <c r="J109" i="10" s="1"/>
  <c r="K109" i="10"/>
  <c r="I110" i="10" l="1"/>
  <c r="J110" i="10" s="1"/>
  <c r="K110" i="10"/>
  <c r="I111" i="10" l="1"/>
  <c r="J111" i="10" s="1"/>
  <c r="K111" i="10"/>
  <c r="K112" i="10" l="1"/>
  <c r="I112" i="10"/>
  <c r="J112" i="10" s="1"/>
  <c r="I113" i="10" l="1"/>
  <c r="J113" i="10" s="1"/>
  <c r="K113" i="10"/>
  <c r="K114" i="10" l="1"/>
  <c r="I114" i="10"/>
  <c r="J114" i="10" s="1"/>
  <c r="I115" i="10" l="1"/>
  <c r="J115" i="10" s="1"/>
  <c r="K115" i="10"/>
  <c r="K116" i="10" l="1"/>
  <c r="I116" i="10"/>
  <c r="J116" i="10" s="1"/>
  <c r="I117" i="10" l="1"/>
  <c r="J117" i="10" s="1"/>
  <c r="K117" i="10"/>
  <c r="I118" i="10" l="1"/>
  <c r="J118" i="10" s="1"/>
  <c r="K118" i="10"/>
  <c r="I119" i="10" l="1"/>
  <c r="J119" i="10" s="1"/>
  <c r="K119" i="10"/>
  <c r="K120" i="10" l="1"/>
  <c r="I120" i="10"/>
  <c r="J120" i="10" s="1"/>
  <c r="K121" i="10" l="1"/>
  <c r="I121" i="10"/>
  <c r="J121" i="10" s="1"/>
  <c r="K122" i="10" l="1"/>
  <c r="I122" i="10"/>
  <c r="J122" i="10" s="1"/>
  <c r="K123" i="10" l="1"/>
  <c r="I123" i="10"/>
  <c r="J123" i="10" s="1"/>
  <c r="I124" i="10" l="1"/>
  <c r="J124" i="10" s="1"/>
  <c r="K124" i="10"/>
  <c r="K125" i="10" l="1"/>
  <c r="I125" i="10"/>
  <c r="J125" i="10" s="1"/>
  <c r="I126" i="10" l="1"/>
  <c r="J126" i="10" s="1"/>
  <c r="K126" i="10"/>
  <c r="I127" i="10" l="1"/>
  <c r="J127" i="10" s="1"/>
  <c r="K127" i="10"/>
  <c r="K128" i="10" l="1"/>
  <c r="I128" i="10"/>
  <c r="J128" i="10" s="1"/>
  <c r="K129" i="10" l="1"/>
  <c r="I129" i="10"/>
  <c r="J129" i="10" s="1"/>
  <c r="K130" i="10" l="1"/>
  <c r="I130" i="10"/>
  <c r="J130" i="10" s="1"/>
  <c r="K131" i="10" l="1"/>
  <c r="I131" i="10"/>
  <c r="J131" i="10" s="1"/>
  <c r="K132" i="10" l="1"/>
  <c r="I132" i="10"/>
  <c r="J132" i="10" s="1"/>
  <c r="K133" i="10" l="1"/>
  <c r="I133" i="10"/>
  <c r="J133" i="10" s="1"/>
  <c r="I134" i="10" l="1"/>
  <c r="J134" i="10" s="1"/>
  <c r="K134" i="10"/>
  <c r="K135" i="10" l="1"/>
  <c r="I135" i="10"/>
  <c r="J135" i="10" s="1"/>
  <c r="K136" i="10" l="1"/>
  <c r="I136" i="10"/>
  <c r="J136" i="10" s="1"/>
  <c r="K137" i="10" l="1"/>
  <c r="I137" i="10"/>
  <c r="J137" i="10" s="1"/>
  <c r="K138" i="10" l="1"/>
  <c r="I138" i="10"/>
  <c r="J138" i="10" s="1"/>
  <c r="K139" i="10" l="1"/>
  <c r="I139" i="10"/>
  <c r="J139" i="10" s="1"/>
  <c r="I140" i="10" l="1"/>
  <c r="J140" i="10" s="1"/>
  <c r="K140" i="10"/>
  <c r="K141" i="10" l="1"/>
  <c r="I141" i="10"/>
  <c r="J141" i="10" s="1"/>
  <c r="K142" i="10" l="1"/>
  <c r="I142" i="10"/>
  <c r="J142" i="10" s="1"/>
  <c r="K143" i="10" l="1"/>
  <c r="I143" i="10"/>
  <c r="J143" i="10" s="1"/>
  <c r="K144" i="10" l="1"/>
  <c r="I144" i="10"/>
  <c r="J144" i="10" s="1"/>
  <c r="K145" i="10" l="1"/>
  <c r="I145" i="10"/>
  <c r="J145" i="10" s="1"/>
  <c r="K146" i="10" l="1"/>
  <c r="I146" i="10"/>
  <c r="J146" i="10" s="1"/>
  <c r="I147" i="10" l="1"/>
  <c r="J147" i="10" s="1"/>
  <c r="K147" i="10"/>
  <c r="K148" i="10" l="1"/>
  <c r="I148" i="10"/>
  <c r="J148" i="10" s="1"/>
  <c r="K149" i="10" l="1"/>
  <c r="I149" i="10"/>
  <c r="J149" i="10" s="1"/>
  <c r="K150" i="10" l="1"/>
  <c r="I150" i="10"/>
  <c r="J150" i="10" s="1"/>
  <c r="K151" i="10" l="1"/>
  <c r="I151" i="10"/>
  <c r="J151" i="10" s="1"/>
  <c r="K152" i="10" l="1"/>
  <c r="I152" i="10"/>
  <c r="J152" i="10" s="1"/>
  <c r="K153" i="10" l="1"/>
  <c r="I153" i="10"/>
  <c r="J153" i="10" s="1"/>
  <c r="K154" i="10" l="1"/>
  <c r="I154" i="10"/>
  <c r="J154" i="10" s="1"/>
  <c r="I155" i="10" l="1"/>
  <c r="J155" i="10" s="1"/>
  <c r="K155" i="10"/>
  <c r="I156" i="10" l="1"/>
  <c r="J156" i="10" s="1"/>
  <c r="K156" i="10"/>
  <c r="K157" i="10" l="1"/>
  <c r="I157" i="10"/>
  <c r="J157" i="10" s="1"/>
  <c r="K158" i="10" l="1"/>
  <c r="I158" i="10"/>
  <c r="J158" i="10" s="1"/>
  <c r="I159" i="10" l="1"/>
  <c r="J159" i="10" s="1"/>
  <c r="K159" i="10"/>
  <c r="K160" i="10" l="1"/>
  <c r="I160" i="10"/>
  <c r="J160" i="10" s="1"/>
  <c r="K161" i="10" l="1"/>
  <c r="I161" i="10"/>
  <c r="J161" i="10" s="1"/>
  <c r="K162" i="10" l="1"/>
  <c r="I162" i="10"/>
  <c r="J162" i="10" s="1"/>
  <c r="K163" i="10" l="1"/>
  <c r="I163" i="10"/>
  <c r="J163" i="10" s="1"/>
  <c r="K164" i="10" l="1"/>
  <c r="I164" i="10"/>
  <c r="J164" i="10" s="1"/>
  <c r="K165" i="10" l="1"/>
  <c r="I165" i="10"/>
  <c r="J165" i="10" s="1"/>
  <c r="K166" i="10" l="1"/>
  <c r="I166" i="10"/>
  <c r="J166" i="10" s="1"/>
  <c r="K167" i="10" l="1"/>
  <c r="I167" i="10"/>
  <c r="J167" i="10" s="1"/>
  <c r="K168" i="10" l="1"/>
  <c r="I168" i="10"/>
  <c r="J168" i="10" s="1"/>
  <c r="K169" i="10" l="1"/>
  <c r="I169" i="10"/>
  <c r="J169" i="10" s="1"/>
  <c r="K170" i="10" l="1"/>
  <c r="I170" i="10"/>
  <c r="J170" i="10" s="1"/>
  <c r="K171" i="10" l="1"/>
  <c r="I171" i="10"/>
  <c r="J171" i="10" s="1"/>
  <c r="K172" i="10" l="1"/>
  <c r="I172" i="10"/>
  <c r="J172" i="10" s="1"/>
  <c r="K173" i="10" l="1"/>
  <c r="I173" i="10"/>
  <c r="J173" i="10" s="1"/>
  <c r="K174" i="10" l="1"/>
  <c r="I174" i="10"/>
  <c r="J174" i="10" s="1"/>
  <c r="I175" i="10" l="1"/>
  <c r="J175" i="10" s="1"/>
  <c r="K175" i="10"/>
  <c r="I176" i="10" l="1"/>
  <c r="J176" i="10" s="1"/>
  <c r="K176" i="10"/>
  <c r="K177" i="10" l="1"/>
  <c r="I177" i="10"/>
  <c r="J177" i="10" s="1"/>
  <c r="K178" i="10" l="1"/>
  <c r="I178" i="10"/>
  <c r="J178" i="10" s="1"/>
  <c r="K179" i="10" l="1"/>
  <c r="I179" i="10"/>
  <c r="J179" i="10" s="1"/>
  <c r="I180" i="10" l="1"/>
  <c r="J180" i="10" s="1"/>
  <c r="K180" i="10"/>
  <c r="K181" i="10" l="1"/>
  <c r="I181" i="10"/>
  <c r="J181" i="10" s="1"/>
  <c r="K182" i="10" l="1"/>
  <c r="I182" i="10"/>
  <c r="J182" i="10" s="1"/>
  <c r="K183" i="10" l="1"/>
  <c r="I183" i="10"/>
  <c r="J183" i="10" s="1"/>
  <c r="K184" i="10" l="1"/>
  <c r="I184" i="10"/>
  <c r="J184" i="10" s="1"/>
  <c r="K185" i="10" l="1"/>
  <c r="I185" i="10"/>
  <c r="J185" i="10" s="1"/>
  <c r="K186" i="10" l="1"/>
  <c r="I186" i="10"/>
  <c r="J186" i="10" s="1"/>
  <c r="K187" i="10" l="1"/>
  <c r="I187" i="10"/>
  <c r="J187" i="10" s="1"/>
  <c r="I188" i="10" l="1"/>
  <c r="J188" i="10" s="1"/>
  <c r="K188" i="10"/>
  <c r="K189" i="10" l="1"/>
  <c r="I189" i="10"/>
  <c r="J189" i="10" s="1"/>
  <c r="K190" i="10" l="1"/>
  <c r="I190" i="10"/>
  <c r="J190" i="10" s="1"/>
  <c r="I191" i="10" l="1"/>
  <c r="J191" i="10" s="1"/>
  <c r="K191" i="10"/>
  <c r="I192" i="10" l="1"/>
  <c r="J192" i="10" s="1"/>
  <c r="K192" i="10"/>
  <c r="K193" i="10" l="1"/>
  <c r="I193" i="10"/>
  <c r="J193" i="10" s="1"/>
  <c r="K194" i="10" l="1"/>
  <c r="I194" i="10"/>
  <c r="J194" i="10" s="1"/>
  <c r="K195" i="10" l="1"/>
  <c r="I195" i="10"/>
  <c r="J195" i="10" s="1"/>
  <c r="K196" i="10" l="1"/>
  <c r="I196" i="10"/>
  <c r="J196" i="10" s="1"/>
  <c r="K197" i="10" l="1"/>
  <c r="I197" i="10"/>
  <c r="J197" i="10" s="1"/>
  <c r="K198" i="10" l="1"/>
  <c r="I198" i="10"/>
  <c r="J198" i="10" s="1"/>
  <c r="K199" i="10" l="1"/>
  <c r="I199" i="10"/>
  <c r="J199" i="10" s="1"/>
  <c r="K200" i="10" l="1"/>
  <c r="I200" i="10"/>
  <c r="J200" i="10" s="1"/>
  <c r="K201" i="10" l="1"/>
  <c r="I201" i="10"/>
  <c r="J201" i="10" s="1"/>
  <c r="K202" i="10" l="1"/>
  <c r="I202" i="10"/>
  <c r="J202" i="10" s="1"/>
  <c r="I203" i="10" l="1"/>
  <c r="J203" i="10" s="1"/>
  <c r="K203" i="10"/>
  <c r="K204" i="10" l="1"/>
  <c r="I204" i="10"/>
  <c r="J204" i="10" s="1"/>
  <c r="K205" i="10" l="1"/>
  <c r="I205" i="10"/>
  <c r="J205" i="10" s="1"/>
  <c r="K206" i="10" l="1"/>
  <c r="I206" i="10"/>
  <c r="J206" i="10" s="1"/>
  <c r="K207" i="10" l="1"/>
  <c r="I207" i="10"/>
  <c r="J207" i="10" s="1"/>
  <c r="K208" i="10" l="1"/>
  <c r="I208" i="10"/>
  <c r="J208" i="10" s="1"/>
  <c r="K209" i="10" l="1"/>
  <c r="I209" i="10"/>
  <c r="J209" i="10" s="1"/>
  <c r="K210" i="10" l="1"/>
  <c r="I210" i="10"/>
  <c r="J210" i="10" s="1"/>
  <c r="K211" i="10" l="1"/>
  <c r="I211" i="10"/>
  <c r="J211" i="10" s="1"/>
  <c r="K212" i="10" l="1"/>
  <c r="I212" i="10"/>
  <c r="J212" i="10" s="1"/>
  <c r="K213" i="10" l="1"/>
  <c r="I213" i="10"/>
  <c r="J213" i="10" s="1"/>
  <c r="K214" i="10" l="1"/>
  <c r="I214" i="10"/>
  <c r="J214" i="10" s="1"/>
  <c r="K215" i="10" l="1"/>
  <c r="I215" i="10"/>
  <c r="J215" i="10" s="1"/>
  <c r="K216" i="10" l="1"/>
  <c r="I216" i="10"/>
  <c r="J216" i="10" s="1"/>
  <c r="K217" i="10" l="1"/>
  <c r="I217" i="10"/>
  <c r="J217" i="10" s="1"/>
  <c r="K218" i="10" l="1"/>
  <c r="I218" i="10"/>
  <c r="J218" i="10" s="1"/>
  <c r="K219" i="10" l="1"/>
  <c r="I219" i="10"/>
  <c r="J219" i="10" s="1"/>
  <c r="K220" i="10" l="1"/>
  <c r="I220" i="10"/>
  <c r="J220" i="10" s="1"/>
  <c r="K221" i="10" l="1"/>
  <c r="I221" i="10"/>
  <c r="J221" i="10" s="1"/>
  <c r="K222" i="10" l="1"/>
  <c r="I222" i="10"/>
  <c r="J222" i="10" s="1"/>
  <c r="K223" i="10" l="1"/>
  <c r="I223" i="10"/>
  <c r="J223" i="10" s="1"/>
  <c r="K224" i="10" l="1"/>
  <c r="I224" i="10"/>
  <c r="J224" i="10" s="1"/>
  <c r="K225" i="10" l="1"/>
  <c r="I225" i="10"/>
  <c r="J225" i="10" s="1"/>
  <c r="K226" i="10" l="1"/>
  <c r="I226" i="10"/>
  <c r="J226" i="10" s="1"/>
  <c r="K227" i="10" l="1"/>
  <c r="I227" i="10"/>
  <c r="J227" i="10" s="1"/>
  <c r="K228" i="10" l="1"/>
  <c r="I228" i="10"/>
  <c r="J228" i="10" s="1"/>
  <c r="K229" i="10" l="1"/>
  <c r="I229" i="10"/>
  <c r="J229" i="10" s="1"/>
  <c r="K230" i="10" l="1"/>
  <c r="I230" i="10"/>
  <c r="J230" i="10" s="1"/>
  <c r="K231" i="10" l="1"/>
  <c r="I231" i="10"/>
  <c r="J231" i="10" s="1"/>
  <c r="K232" i="10" l="1"/>
  <c r="I232" i="10"/>
  <c r="J232" i="10" s="1"/>
  <c r="K233" i="10" l="1"/>
  <c r="I233" i="10"/>
  <c r="J233" i="10" s="1"/>
</calcChain>
</file>

<file path=xl/sharedStrings.xml><?xml version="1.0" encoding="utf-8"?>
<sst xmlns="http://schemas.openxmlformats.org/spreadsheetml/2006/main" count="211" uniqueCount="98">
  <si>
    <t>Tehnohooldus</t>
  </si>
  <si>
    <t>Omanikukohustused</t>
  </si>
  <si>
    <t>Elektrienergia</t>
  </si>
  <si>
    <t>Küte (soojusenergia)</t>
  </si>
  <si>
    <t>Vesi ja kanalisatsioon</t>
  </si>
  <si>
    <t>Üürileandja:</t>
  </si>
  <si>
    <t>(allkirjastatud digitaalselt)</t>
  </si>
  <si>
    <t>Üürnik:</t>
  </si>
  <si>
    <t>summa kuus</t>
  </si>
  <si>
    <t>Käibemaks</t>
  </si>
  <si>
    <t>Üürnik</t>
  </si>
  <si>
    <t>Üüripinna aadress</t>
  </si>
  <si>
    <t>Märkused</t>
  </si>
  <si>
    <t>ÜÜR KOKKU</t>
  </si>
  <si>
    <t>Kinnisvara haldamine (haldusteenus)</t>
  </si>
  <si>
    <t>Territoorium</t>
  </si>
  <si>
    <t>KÕRVALTEENUSTE TASUD KOKKU</t>
  </si>
  <si>
    <t>ÜÜR JA KÕRVALTEENUSTE TASUD KOOS KÄIBEMAKSUGA (kuus)</t>
  </si>
  <si>
    <t xml:space="preserve">Üüriteenused ja üür  </t>
  </si>
  <si>
    <t>Kõrvalteenused ja kõrvalteenuste tasud</t>
  </si>
  <si>
    <t>Üür ja kõrvalteenuste tasud kokku ilma käibemaksuta (kuus)</t>
  </si>
  <si>
    <t>kuud</t>
  </si>
  <si>
    <t>Üüripind (hooned)</t>
  </si>
  <si>
    <t xml:space="preserve">Muutmise alus </t>
  </si>
  <si>
    <t>Tarbimisteenused</t>
  </si>
  <si>
    <t>ÜÜR JA KÕRVALTEENUSTE TASUD KÄIBEMAKSUTA (perioodil)</t>
  </si>
  <si>
    <t>ÜÜR JA KÕRVALTEENUSTE TASUD KOOS KÄIBEMAKSUGA (perioodil)</t>
  </si>
  <si>
    <r>
      <t>m</t>
    </r>
    <r>
      <rPr>
        <b/>
        <vertAlign val="superscript"/>
        <sz val="11"/>
        <color indexed="8"/>
        <rFont val="Times New Roman"/>
        <family val="1"/>
      </rPr>
      <t>2</t>
    </r>
  </si>
  <si>
    <r>
      <t>EUR/m</t>
    </r>
    <r>
      <rPr>
        <b/>
        <vertAlign val="superscript"/>
        <sz val="11"/>
        <color indexed="8"/>
        <rFont val="Times New Roman"/>
        <family val="1"/>
      </rPr>
      <t>2</t>
    </r>
  </si>
  <si>
    <t>Üür ja kõrvalteenuste tasu</t>
  </si>
  <si>
    <t>Maksete algus</t>
  </si>
  <si>
    <t>Maksete arv</t>
  </si>
  <si>
    <t>Kinnistu jääkmaksumus</t>
  </si>
  <si>
    <t>EUR (km-ta)</t>
  </si>
  <si>
    <t>Üürniku osakaal</t>
  </si>
  <si>
    <t>Kapitali algväärtus</t>
  </si>
  <si>
    <t>Kapitali lõppväärtus</t>
  </si>
  <si>
    <t>Kuupäev</t>
  </si>
  <si>
    <t>Jrk nr</t>
  </si>
  <si>
    <t>Algjääk</t>
  </si>
  <si>
    <t>Intress</t>
  </si>
  <si>
    <t>Põhiosa</t>
  </si>
  <si>
    <t>Kap.komponent</t>
  </si>
  <si>
    <t>Lõppjääk</t>
  </si>
  <si>
    <t>Üüripind</t>
  </si>
  <si>
    <t>Kokku:</t>
  </si>
  <si>
    <t>üürnik 1</t>
  </si>
  <si>
    <t>üürnik 2</t>
  </si>
  <si>
    <t>üürnik 3</t>
  </si>
  <si>
    <t>üürnik 4</t>
  </si>
  <si>
    <t>üürnik 5</t>
  </si>
  <si>
    <t>Remonttööd</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</si>
  <si>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</si>
  <si>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Teenuse hinna muutus</t>
  </si>
  <si>
    <t>Teenuse hinna, tarbimise muutus</t>
  </si>
  <si>
    <t>Kapitali tulumäär 2019 II pa</t>
  </si>
  <si>
    <t>Investeering</t>
  </si>
  <si>
    <t>Investeeringu jääk</t>
  </si>
  <si>
    <t xml:space="preserve">Kapitalikomponendi annuiteetmaksegraafik - </t>
  </si>
  <si>
    <t>Heakord (310, 320, 360 - väliheakord)</t>
  </si>
  <si>
    <t>Heakord (330, 340, 350, 390 - siseheakord)</t>
  </si>
  <si>
    <t>Tugiteenused (720 - parkimine)</t>
  </si>
  <si>
    <t>Kõrvalteenuste eest tasumine tegelike kulude alusel, esitatud kulude prognoos</t>
  </si>
  <si>
    <t>Ei indekseerita</t>
  </si>
  <si>
    <t xml:space="preserve"> Indekseerimine* alates 01.01.2023.a, 31.dets THI, max 3% aastas</t>
  </si>
  <si>
    <t>Rahandusministeerium</t>
  </si>
  <si>
    <t>Lisa 3</t>
  </si>
  <si>
    <t>üürilepingule nr KPJ-4/2020-230</t>
  </si>
  <si>
    <t>Kapitalikomponent (tavasisutus lisa 6.1 alusel)</t>
  </si>
  <si>
    <t>Kapitalikomponendi annuiteetmaksegraafik - Tallinna mnt 14, Rapla</t>
  </si>
  <si>
    <t>Remonttööd (tavasisustus lisa 6.1 alusel)</t>
  </si>
  <si>
    <t>Maksegraafik - Tallinna mnt 14</t>
  </si>
  <si>
    <t>Investeeringu jaotamine 50a perioodile</t>
  </si>
  <si>
    <t>Maksete lõpp</t>
  </si>
  <si>
    <t>Alginvesteering</t>
  </si>
  <si>
    <t>so. jääk seisuga 01.01.2018</t>
  </si>
  <si>
    <t>üüripind lepingus</t>
  </si>
  <si>
    <t>m2</t>
  </si>
  <si>
    <t>Kapitali tulumäär</t>
  </si>
  <si>
    <t>makse eek/kuus</t>
  </si>
  <si>
    <t>eek/kuus/m2</t>
  </si>
  <si>
    <t>eur/kuus/m2</t>
  </si>
  <si>
    <t>Kapitali tulumäär 2020 II pa</t>
  </si>
  <si>
    <t>Kapitalikomponent (tavasisutus lisa 7 alusel, KeA)</t>
  </si>
  <si>
    <t>Kapitalikomponent (investeering lisa 8 alusel, SKA)</t>
  </si>
  <si>
    <t>Kapitalikomponent (bilansiline, Hariduse 6)</t>
  </si>
  <si>
    <t>Kapitalikomponent (bilansiline, Tallinna mnt 14)</t>
  </si>
  <si>
    <t>Remonttööd (tavasisustus lisa 7 alusel, KeA)</t>
  </si>
  <si>
    <t>Rapla maakond, Rapla vald, Rapla linn, Tallinna mnt 14 ja Hariduse tn 6 (parkla)</t>
  </si>
  <si>
    <t>Kapitalikomponent (parendustööd lisa 6.1 alusel)</t>
  </si>
  <si>
    <t>Toodud esialgsed prognoossummad. Summad täpsustatakse hanke tulemuste ja ehitustööde lõpliku maksumuse alusel</t>
  </si>
  <si>
    <t>Hind selgub hanke käigus</t>
  </si>
  <si>
    <t>Tugiteenused (710, 740 - valveteenus, hoone sildid, esmaabikomplektid, tuleohutuskoolitus)</t>
  </si>
  <si>
    <t>Tugiteenused (730, 750 - järjekorrasüsteemi kulutarvikud, joogiveeautomaadi ja kohvimasina rent ja hooldus)</t>
  </si>
  <si>
    <t>14 päeva</t>
  </si>
  <si>
    <t>11 kuud</t>
  </si>
  <si>
    <t>18.01.2022-31.01.2022</t>
  </si>
  <si>
    <t>01.02.2022-31.12.2022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</si>
</sst>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s>
  <fonts count="43"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sz val="11"/>
      <name val="Times New Roman"/>
      <family val="1"/>
    </font>
    <font>
      <b/>
      <sz val="11"/>
      <color theme="1"/>
      <name val="Times New Roman"/>
      <family val="1"/>
      <charset val="186"/>
    </font>
    <font>
      <i/>
      <sz val="9"/>
      <color theme="0" tint="-0.499984740745262"/>
      <name val="Calibri"/>
      <family val="2"/>
    </font>
    <font>
      <sz val="11"/>
      <color theme="0" tint="-0.499984740745262"/>
      <name val="Calibri"/>
      <family val="2"/>
    </font>
    <font>
      <i/>
      <sz val="11"/>
      <color rgb="FF000000"/>
      <name val="Calibri"/>
      <family val="2"/>
    </font>
    <font>
      <b/>
      <sz val="11"/>
      <color rgb="FF000000"/>
      <name val="Calibri"/>
      <family val="2"/>
      <charset val="186"/>
    </font>
    <font>
      <i/>
      <sz val="11"/>
      <color rgb="FF000000"/>
      <name val="Calibri"/>
      <family val="2"/>
      <charset val="186"/>
    </font>
    <font>
      <i/>
      <sz val="9"/>
      <color rgb="FF000000"/>
      <name val="Calibri"/>
      <family val="2"/>
      <charset val="186"/>
    </font>
    <font>
      <sz val="11"/>
      <color rgb="FF000000"/>
      <name val="Calibri"/>
      <family val="2"/>
      <charset val="186"/>
    </font>
    <font>
      <b/>
      <i/>
      <sz val="9"/>
      <color rgb="FF000000"/>
      <name val="Calibri"/>
      <family val="2"/>
      <charset val="186"/>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6" fillId="0" borderId="0"/>
    <xf numFmtId="9" fontId="5" fillId="0" borderId="0" applyFont="0" applyFill="0" applyBorder="0" applyAlignment="0" applyProtection="0"/>
    <xf numFmtId="0" fontId="5" fillId="0" borderId="0"/>
    <xf numFmtId="0" fontId="6" fillId="0" borderId="0"/>
    <xf numFmtId="9" fontId="5" fillId="0" borderId="0" applyFont="0" applyFill="0" applyBorder="0" applyAlignment="0" applyProtection="0"/>
  </cellStyleXfs>
  <cellXfs count="236">
    <xf numFmtId="0" fontId="0" fillId="0" borderId="0" xfId="0"/>
    <xf numFmtId="0" fontId="8" fillId="0" borderId="0" xfId="0" applyFont="1"/>
    <xf numFmtId="0" fontId="9" fillId="0" borderId="0" xfId="0" applyFont="1"/>
    <xf numFmtId="0" fontId="8" fillId="0" borderId="0" xfId="0" applyFont="1" applyFill="1"/>
    <xf numFmtId="0" fontId="8" fillId="0" borderId="0" xfId="0" applyFont="1" applyAlignment="1">
      <alignment horizontal="right"/>
    </xf>
    <xf numFmtId="0" fontId="2" fillId="0" borderId="1" xfId="0" applyFont="1" applyFill="1" applyBorder="1"/>
    <xf numFmtId="0" fontId="10" fillId="0" borderId="1" xfId="0" applyFont="1" applyBorder="1" applyAlignment="1">
      <alignment horizontal="right"/>
    </xf>
    <xf numFmtId="164" fontId="2" fillId="0" borderId="1" xfId="0" applyNumberFormat="1" applyFont="1" applyFill="1" applyBorder="1" applyAlignment="1">
      <alignment horizontal="right"/>
    </xf>
    <xf numFmtId="0" fontId="10" fillId="0" borderId="1" xfId="0" applyFont="1" applyBorder="1"/>
    <xf numFmtId="0" fontId="10" fillId="0" borderId="0"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applyBorder="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Border="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Border="1" applyAlignment="1">
      <alignment horizontal="right"/>
    </xf>
    <xf numFmtId="4" fontId="10" fillId="0" borderId="10" xfId="0" applyNumberFormat="1" applyFont="1" applyFill="1" applyBorder="1" applyAlignment="1">
      <alignment horizontal="right"/>
    </xf>
    <xf numFmtId="4" fontId="10" fillId="0" borderId="0" xfId="0" applyNumberFormat="1" applyFont="1" applyFill="1" applyBorder="1" applyAlignment="1">
      <alignment horizontal="right"/>
    </xf>
    <xf numFmtId="9" fontId="2" fillId="0" borderId="0" xfId="0" applyNumberFormat="1" applyFont="1" applyFill="1" applyBorder="1" applyAlignment="1">
      <alignment horizontal="left"/>
    </xf>
    <xf numFmtId="4" fontId="10" fillId="0" borderId="9" xfId="0" applyNumberFormat="1" applyFont="1" applyBorder="1"/>
    <xf numFmtId="3" fontId="10" fillId="0" borderId="0" xfId="0" applyNumberFormat="1" applyFont="1" applyBorder="1" applyAlignment="1">
      <alignment horizontal="right"/>
    </xf>
    <xf numFmtId="4" fontId="10" fillId="0" borderId="0" xfId="0" applyNumberFormat="1" applyFont="1" applyBorder="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applyBorder="1"/>
    <xf numFmtId="4" fontId="2" fillId="0" borderId="0" xfId="0" applyNumberFormat="1" applyFont="1" applyBorder="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Fill="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3" fillId="0" borderId="0" xfId="0" applyFont="1"/>
    <xf numFmtId="4" fontId="10" fillId="3" borderId="18" xfId="0" applyNumberFormat="1" applyFont="1" applyFill="1" applyBorder="1" applyAlignment="1">
      <alignment horizontal="right"/>
    </xf>
    <xf numFmtId="0" fontId="8" fillId="0" borderId="16" xfId="0" applyFont="1" applyBorder="1" applyAlignment="1"/>
    <xf numFmtId="0" fontId="10" fillId="0" borderId="0" xfId="0" applyFont="1" applyBorder="1" applyAlignment="1">
      <alignment horizontal="left" wrapText="1"/>
    </xf>
    <xf numFmtId="0" fontId="9" fillId="0" borderId="0" xfId="0" applyFont="1" applyAlignment="1">
      <alignment horizontal="left" wrapText="1"/>
    </xf>
    <xf numFmtId="0" fontId="8" fillId="0" borderId="1" xfId="0" applyFont="1" applyBorder="1" applyAlignment="1"/>
    <xf numFmtId="9" fontId="8" fillId="0" borderId="0" xfId="2" applyFont="1"/>
    <xf numFmtId="1" fontId="8" fillId="0" borderId="0" xfId="0" applyNumberFormat="1" applyFont="1"/>
    <xf numFmtId="0" fontId="14" fillId="0" borderId="0" xfId="0" applyFont="1" applyAlignment="1">
      <alignment vertical="center"/>
    </xf>
    <xf numFmtId="0" fontId="8" fillId="0" borderId="0" xfId="0" applyFont="1" applyAlignment="1">
      <alignment horizontal="center"/>
    </xf>
    <xf numFmtId="165" fontId="8" fillId="0" borderId="0" xfId="0" applyNumberFormat="1" applyFont="1"/>
    <xf numFmtId="165" fontId="10" fillId="0" borderId="0" xfId="0" applyNumberFormat="1" applyFont="1"/>
    <xf numFmtId="0" fontId="11" fillId="0" borderId="0" xfId="0" applyFont="1" applyAlignment="1">
      <alignment horizontal="right"/>
    </xf>
    <xf numFmtId="0" fontId="11" fillId="0" borderId="0" xfId="0"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4" fontId="8" fillId="0" borderId="6" xfId="0" applyNumberFormat="1" applyFont="1" applyFill="1" applyBorder="1" applyAlignment="1">
      <alignment wrapText="1"/>
    </xf>
    <xf numFmtId="0" fontId="0" fillId="3" borderId="0" xfId="0" applyFill="1" applyBorder="1"/>
    <xf numFmtId="0" fontId="0" fillId="3" borderId="0" xfId="0" applyFill="1"/>
    <xf numFmtId="0" fontId="7" fillId="3" borderId="0" xfId="0" applyFont="1" applyFill="1" applyBorder="1" applyProtection="1">
      <protection hidden="1"/>
    </xf>
    <xf numFmtId="0" fontId="0" fillId="3" borderId="0" xfId="0" applyFill="1" applyBorder="1" applyProtection="1">
      <protection locked="0" hidden="1"/>
    </xf>
    <xf numFmtId="164" fontId="0" fillId="3" borderId="0" xfId="0" applyNumberFormat="1" applyFill="1" applyBorder="1" applyProtection="1">
      <protection hidden="1"/>
    </xf>
    <xf numFmtId="164" fontId="7" fillId="3" borderId="0" xfId="0" applyNumberFormat="1" applyFont="1" applyFill="1" applyBorder="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1" fillId="0" borderId="0" xfId="0" applyFont="1"/>
    <xf numFmtId="4" fontId="23" fillId="4" borderId="14" xfId="0" applyNumberFormat="1" applyFont="1" applyFill="1" applyBorder="1" applyAlignment="1">
      <alignment horizontal="right"/>
    </xf>
    <xf numFmtId="4" fontId="23" fillId="4" borderId="15" xfId="0" applyNumberFormat="1" applyFont="1" applyFill="1" applyBorder="1" applyAlignment="1">
      <alignment horizontal="right"/>
    </xf>
    <xf numFmtId="3" fontId="2" fillId="0" borderId="1" xfId="0" applyNumberFormat="1" applyFont="1" applyFill="1" applyBorder="1" applyAlignment="1">
      <alignment horizontal="right"/>
    </xf>
    <xf numFmtId="0" fontId="7" fillId="3" borderId="0" xfId="0" applyFont="1" applyFill="1" applyProtection="1">
      <protection hidden="1"/>
    </xf>
    <xf numFmtId="164" fontId="0" fillId="3" borderId="0" xfId="0" applyNumberFormat="1" applyFill="1" applyProtection="1">
      <protection hidden="1"/>
    </xf>
    <xf numFmtId="164" fontId="7" fillId="3" borderId="0" xfId="0" applyNumberFormat="1" applyFont="1" applyFill="1" applyProtection="1">
      <protection hidden="1"/>
    </xf>
    <xf numFmtId="4" fontId="22" fillId="0" borderId="6" xfId="0" applyNumberFormat="1" applyFont="1" applyFill="1" applyBorder="1" applyAlignment="1">
      <alignment vertical="center" wrapText="1"/>
    </xf>
    <xf numFmtId="0" fontId="29" fillId="0" borderId="0" xfId="0" applyFont="1" applyFill="1" applyAlignment="1">
      <alignment horizontal="right"/>
    </xf>
    <xf numFmtId="0" fontId="29" fillId="0" borderId="0" xfId="0" applyFont="1" applyAlignment="1">
      <alignment horizontal="right"/>
    </xf>
    <xf numFmtId="0" fontId="19" fillId="5" borderId="0" xfId="1" applyFont="1" applyFill="1" applyAlignment="1">
      <alignment horizontal="right"/>
    </xf>
    <xf numFmtId="0" fontId="38" fillId="3" borderId="0" xfId="0" applyFont="1" applyFill="1"/>
    <xf numFmtId="0" fontId="38" fillId="7" borderId="0" xfId="0" applyFont="1" applyFill="1" applyBorder="1" applyProtection="1">
      <protection hidden="1"/>
    </xf>
    <xf numFmtId="0" fontId="38" fillId="7" borderId="0" xfId="0" applyFont="1" applyFill="1"/>
    <xf numFmtId="0" fontId="38" fillId="7" borderId="0" xfId="0" applyFont="1" applyFill="1" applyBorder="1" applyProtection="1">
      <protection locked="0" hidden="1"/>
    </xf>
    <xf numFmtId="164" fontId="38" fillId="7" borderId="0" xfId="0" applyNumberFormat="1" applyFont="1" applyFill="1" applyBorder="1" applyProtection="1">
      <protection hidden="1"/>
    </xf>
    <xf numFmtId="169" fontId="38" fillId="7" borderId="0" xfId="2" applyNumberFormat="1" applyFont="1" applyFill="1"/>
    <xf numFmtId="4" fontId="38" fillId="3" borderId="0" xfId="0" applyNumberFormat="1" applyFont="1" applyFill="1"/>
    <xf numFmtId="168" fontId="38" fillId="3" borderId="0" xfId="0" applyNumberFormat="1" applyFont="1" applyFill="1"/>
    <xf numFmtId="0" fontId="40" fillId="3" borderId="0" xfId="0" applyFont="1" applyFill="1" applyBorder="1" applyProtection="1">
      <protection hidden="1"/>
    </xf>
    <xf numFmtId="164" fontId="38" fillId="3" borderId="0" xfId="0" applyNumberFormat="1" applyFont="1" applyFill="1" applyBorder="1" applyProtection="1">
      <protection hidden="1"/>
    </xf>
    <xf numFmtId="0" fontId="40" fillId="7" borderId="0" xfId="0" applyFont="1" applyFill="1" applyBorder="1" applyProtection="1">
      <protection hidden="1"/>
    </xf>
    <xf numFmtId="164" fontId="40" fillId="7" borderId="0" xfId="0" applyNumberFormat="1" applyFont="1" applyFill="1" applyBorder="1" applyProtection="1">
      <protection hidden="1"/>
    </xf>
    <xf numFmtId="164" fontId="40" fillId="3" borderId="0" xfId="0" applyNumberFormat="1" applyFont="1" applyFill="1" applyBorder="1" applyProtection="1">
      <protection hidden="1"/>
    </xf>
    <xf numFmtId="0" fontId="38" fillId="3" borderId="0" xfId="0" applyFont="1" applyFill="1" applyBorder="1" applyProtection="1">
      <protection locked="0" hidden="1"/>
    </xf>
    <xf numFmtId="0" fontId="12" fillId="0" borderId="0" xfId="0" applyFont="1" applyFill="1"/>
    <xf numFmtId="4" fontId="8" fillId="0" borderId="6" xfId="0" applyNumberFormat="1" applyFont="1" applyFill="1" applyBorder="1" applyAlignment="1">
      <alignment horizontal="right" wrapText="1"/>
    </xf>
    <xf numFmtId="4" fontId="22" fillId="0" borderId="21" xfId="0" applyNumberFormat="1" applyFont="1" applyFill="1" applyBorder="1" applyAlignment="1">
      <alignment vertical="center" wrapText="1"/>
    </xf>
    <xf numFmtId="4" fontId="8" fillId="0" borderId="0" xfId="0" applyNumberFormat="1" applyFont="1"/>
    <xf numFmtId="3" fontId="6" fillId="6" borderId="0" xfId="4" applyNumberFormat="1" applyFill="1"/>
    <xf numFmtId="0" fontId="28" fillId="0" borderId="8" xfId="0" applyFont="1" applyBorder="1" applyAlignment="1"/>
    <xf numFmtId="0" fontId="28" fillId="0" borderId="16" xfId="0" applyFont="1" applyBorder="1" applyAlignment="1"/>
    <xf numFmtId="0" fontId="10" fillId="0" borderId="0" xfId="0" applyFont="1" applyBorder="1" applyAlignment="1">
      <alignment horizontal="right"/>
    </xf>
    <xf numFmtId="3" fontId="2" fillId="0" borderId="0" xfId="0" applyNumberFormat="1" applyFont="1" applyFill="1" applyBorder="1" applyAlignment="1">
      <alignment horizontal="right"/>
    </xf>
    <xf numFmtId="4" fontId="8" fillId="0" borderId="18" xfId="0" applyNumberFormat="1" applyFont="1" applyFill="1" applyBorder="1" applyAlignment="1">
      <alignment vertical="center" wrapText="1"/>
    </xf>
    <xf numFmtId="0" fontId="6" fillId="3" borderId="0" xfId="4" applyFill="1"/>
    <xf numFmtId="0" fontId="15" fillId="5" borderId="0" xfId="4" applyFont="1" applyFill="1" applyAlignment="1">
      <alignment horizontal="right"/>
    </xf>
    <xf numFmtId="0" fontId="4" fillId="5" borderId="0" xfId="4" applyFont="1" applyFill="1"/>
    <xf numFmtId="0" fontId="4" fillId="5" borderId="0" xfId="4" applyFont="1" applyFill="1" applyAlignment="1">
      <alignment horizontal="right"/>
    </xf>
    <xf numFmtId="0" fontId="4" fillId="3" borderId="0" xfId="4" applyFont="1" applyFill="1"/>
    <xf numFmtId="0" fontId="39" fillId="5" borderId="0" xfId="4" applyFont="1" applyFill="1"/>
    <xf numFmtId="4" fontId="39" fillId="5" borderId="0" xfId="4" applyNumberFormat="1" applyFont="1" applyFill="1"/>
    <xf numFmtId="4" fontId="4" fillId="5" borderId="0" xfId="4" applyNumberFormat="1" applyFont="1" applyFill="1"/>
    <xf numFmtId="0" fontId="4" fillId="6" borderId="27" xfId="4" applyFont="1" applyFill="1" applyBorder="1"/>
    <xf numFmtId="0" fontId="4" fillId="5" borderId="28" xfId="4" applyFont="1" applyFill="1" applyBorder="1"/>
    <xf numFmtId="0" fontId="38" fillId="3" borderId="28" xfId="3" applyFont="1" applyFill="1" applyBorder="1"/>
    <xf numFmtId="167" fontId="4" fillId="6" borderId="28" xfId="4" applyNumberFormat="1" applyFont="1" applyFill="1" applyBorder="1"/>
    <xf numFmtId="0" fontId="4" fillId="6" borderId="29" xfId="4" applyFont="1" applyFill="1" applyBorder="1"/>
    <xf numFmtId="0" fontId="4" fillId="6" borderId="30" xfId="4" applyFont="1" applyFill="1" applyBorder="1"/>
    <xf numFmtId="0" fontId="38" fillId="3" borderId="0" xfId="3" applyFont="1" applyFill="1"/>
    <xf numFmtId="0" fontId="4" fillId="6" borderId="0" xfId="4" applyFont="1" applyFill="1"/>
    <xf numFmtId="0" fontId="4" fillId="6" borderId="31" xfId="4" applyFont="1" applyFill="1" applyBorder="1"/>
    <xf numFmtId="167" fontId="38" fillId="3" borderId="0" xfId="3" applyNumberFormat="1" applyFont="1" applyFill="1"/>
    <xf numFmtId="3" fontId="4" fillId="6" borderId="0" xfId="4" applyNumberFormat="1" applyFont="1" applyFill="1"/>
    <xf numFmtId="10" fontId="4" fillId="6" borderId="0" xfId="5" applyNumberFormat="1" applyFont="1" applyFill="1" applyBorder="1"/>
    <xf numFmtId="4" fontId="4" fillId="0" borderId="0" xfId="4" applyNumberFormat="1" applyFont="1"/>
    <xf numFmtId="4" fontId="4" fillId="6" borderId="0" xfId="4" applyNumberFormat="1" applyFont="1" applyFill="1"/>
    <xf numFmtId="0" fontId="4" fillId="6" borderId="24" xfId="4" applyFont="1" applyFill="1" applyBorder="1"/>
    <xf numFmtId="0" fontId="4" fillId="5" borderId="32" xfId="4" applyFont="1" applyFill="1" applyBorder="1"/>
    <xf numFmtId="0" fontId="38" fillId="3" borderId="32" xfId="3" applyFont="1" applyFill="1" applyBorder="1"/>
    <xf numFmtId="166" fontId="4" fillId="6" borderId="32" xfId="4" applyNumberFormat="1" applyFont="1" applyFill="1" applyBorder="1"/>
    <xf numFmtId="0" fontId="4" fillId="6" borderId="26" xfId="4" applyFont="1" applyFill="1" applyBorder="1"/>
    <xf numFmtId="166" fontId="4" fillId="6" borderId="0" xfId="4" applyNumberFormat="1" applyFont="1" applyFill="1"/>
    <xf numFmtId="0" fontId="41" fillId="5" borderId="35" xfId="4" applyFont="1" applyFill="1" applyBorder="1" applyAlignment="1">
      <alignment horizontal="right"/>
    </xf>
    <xf numFmtId="167" fontId="42" fillId="5" borderId="0" xfId="4" applyNumberFormat="1" applyFont="1" applyFill="1"/>
    <xf numFmtId="168" fontId="4" fillId="5" borderId="0" xfId="4" applyNumberFormat="1" applyFont="1" applyFill="1"/>
    <xf numFmtId="167" fontId="20" fillId="5" borderId="0" xfId="4" applyNumberFormat="1" applyFont="1" applyFill="1"/>
    <xf numFmtId="0" fontId="6" fillId="5" borderId="0" xfId="4" applyFill="1"/>
    <xf numFmtId="4" fontId="6" fillId="5" borderId="0" xfId="4" applyNumberFormat="1" applyFill="1"/>
    <xf numFmtId="168" fontId="6" fillId="5" borderId="0" xfId="4" applyNumberFormat="1" applyFill="1"/>
    <xf numFmtId="0" fontId="5" fillId="3" borderId="0" xfId="3" applyFill="1"/>
    <xf numFmtId="4" fontId="4" fillId="3" borderId="0" xfId="4" applyNumberFormat="1" applyFont="1" applyFill="1"/>
    <xf numFmtId="0" fontId="24" fillId="5" borderId="0" xfId="4" applyFont="1" applyFill="1"/>
    <xf numFmtId="0" fontId="17" fillId="5" borderId="0" xfId="4" applyFont="1" applyFill="1"/>
    <xf numFmtId="4" fontId="25" fillId="5" borderId="0" xfId="4" applyNumberFormat="1" applyFont="1" applyFill="1"/>
    <xf numFmtId="0" fontId="16" fillId="5" borderId="0" xfId="4" applyFont="1" applyFill="1"/>
    <xf numFmtId="4" fontId="5" fillId="3" borderId="0" xfId="3" applyNumberFormat="1" applyFill="1"/>
    <xf numFmtId="2" fontId="5" fillId="3" borderId="0" xfId="3" applyNumberFormat="1" applyFill="1"/>
    <xf numFmtId="168" fontId="5" fillId="3" borderId="0" xfId="3" applyNumberFormat="1" applyFill="1"/>
    <xf numFmtId="0" fontId="6" fillId="6" borderId="27" xfId="4" applyFill="1" applyBorder="1"/>
    <xf numFmtId="0" fontId="6" fillId="5" borderId="28" xfId="4" applyFill="1" applyBorder="1"/>
    <xf numFmtId="0" fontId="5" fillId="3" borderId="28" xfId="3" applyFill="1" applyBorder="1"/>
    <xf numFmtId="0" fontId="7" fillId="3" borderId="0" xfId="3" applyFont="1" applyFill="1" applyProtection="1">
      <protection hidden="1"/>
    </xf>
    <xf numFmtId="0" fontId="6" fillId="6" borderId="30" xfId="4" applyFill="1" applyBorder="1"/>
    <xf numFmtId="164" fontId="5" fillId="3" borderId="0" xfId="3" applyNumberFormat="1" applyFill="1" applyProtection="1">
      <protection hidden="1"/>
    </xf>
    <xf numFmtId="167" fontId="5" fillId="3" borderId="0" xfId="3" applyNumberFormat="1" applyFill="1"/>
    <xf numFmtId="4" fontId="6" fillId="6" borderId="0" xfId="4" applyNumberFormat="1" applyFill="1"/>
    <xf numFmtId="4" fontId="6" fillId="3" borderId="0" xfId="4" applyNumberFormat="1" applyFill="1"/>
    <xf numFmtId="170" fontId="6" fillId="3" borderId="0" xfId="4" applyNumberFormat="1" applyFill="1"/>
    <xf numFmtId="10" fontId="4" fillId="6" borderId="0" xfId="5" applyNumberFormat="1" applyFont="1" applyFill="1"/>
    <xf numFmtId="164" fontId="7" fillId="3" borderId="0" xfId="3" applyNumberFormat="1" applyFont="1" applyFill="1" applyProtection="1">
      <protection hidden="1"/>
    </xf>
    <xf numFmtId="0" fontId="18" fillId="3" borderId="0" xfId="4" applyFont="1" applyFill="1"/>
    <xf numFmtId="0" fontId="6" fillId="6" borderId="0" xfId="4" applyFill="1"/>
    <xf numFmtId="0" fontId="19" fillId="5" borderId="35" xfId="4" applyFont="1" applyFill="1" applyBorder="1" applyAlignment="1">
      <alignment horizontal="right"/>
    </xf>
    <xf numFmtId="166" fontId="6" fillId="6" borderId="0" xfId="4" applyNumberFormat="1" applyFill="1"/>
    <xf numFmtId="167" fontId="6" fillId="6" borderId="28" xfId="4" applyNumberFormat="1" applyFill="1" applyBorder="1"/>
    <xf numFmtId="0" fontId="6" fillId="6" borderId="29" xfId="4" applyFill="1" applyBorder="1"/>
    <xf numFmtId="0" fontId="6" fillId="6" borderId="31" xfId="4" applyFill="1" applyBorder="1"/>
    <xf numFmtId="10" fontId="6" fillId="6" borderId="0" xfId="5" applyNumberFormat="1" applyFont="1" applyFill="1"/>
    <xf numFmtId="0" fontId="6" fillId="6" borderId="24" xfId="4" applyFill="1" applyBorder="1"/>
    <xf numFmtId="0" fontId="6" fillId="5" borderId="32" xfId="4" applyFill="1" applyBorder="1"/>
    <xf numFmtId="0" fontId="5" fillId="3" borderId="32" xfId="3" applyFill="1" applyBorder="1"/>
    <xf numFmtId="166" fontId="6" fillId="6" borderId="32" xfId="4" applyNumberFormat="1" applyFill="1" applyBorder="1"/>
    <xf numFmtId="0" fontId="6" fillId="6" borderId="26" xfId="4" applyFill="1" applyBorder="1"/>
    <xf numFmtId="167" fontId="30" fillId="5" borderId="0" xfId="4" applyNumberFormat="1" applyFont="1" applyFill="1"/>
    <xf numFmtId="0" fontId="31" fillId="5" borderId="0" xfId="4" applyFont="1" applyFill="1"/>
    <xf numFmtId="4" fontId="31" fillId="5" borderId="0" xfId="4" applyNumberFormat="1" applyFont="1" applyFill="1"/>
    <xf numFmtId="168" fontId="31" fillId="5" borderId="0" xfId="4" applyNumberFormat="1" applyFont="1" applyFill="1"/>
    <xf numFmtId="0" fontId="32" fillId="3" borderId="0" xfId="4" applyFont="1" applyFill="1"/>
    <xf numFmtId="167" fontId="33" fillId="6" borderId="28" xfId="4" applyNumberFormat="1" applyFont="1" applyFill="1" applyBorder="1"/>
    <xf numFmtId="167" fontId="33" fillId="6" borderId="0" xfId="4" applyNumberFormat="1" applyFont="1" applyFill="1" applyAlignment="1">
      <alignment horizontal="right"/>
    </xf>
    <xf numFmtId="0" fontId="34" fillId="3" borderId="0" xfId="4" applyFont="1" applyFill="1"/>
    <xf numFmtId="4" fontId="32" fillId="6" borderId="0" xfId="4" applyNumberFormat="1" applyFont="1" applyFill="1"/>
    <xf numFmtId="0" fontId="32" fillId="6" borderId="31" xfId="4" applyFont="1" applyFill="1" applyBorder="1"/>
    <xf numFmtId="10" fontId="6" fillId="6" borderId="0" xfId="5" applyNumberFormat="1" applyFont="1" applyFill="1" applyBorder="1"/>
    <xf numFmtId="167" fontId="35" fillId="5" borderId="0" xfId="4" applyNumberFormat="1" applyFont="1" applyFill="1"/>
    <xf numFmtId="0" fontId="36" fillId="5" borderId="0" xfId="4" applyFont="1" applyFill="1"/>
    <xf numFmtId="4" fontId="36" fillId="5" borderId="0" xfId="4" applyNumberFormat="1" applyFont="1" applyFill="1"/>
    <xf numFmtId="168" fontId="36" fillId="5" borderId="0" xfId="4" applyNumberFormat="1" applyFont="1" applyFill="1"/>
    <xf numFmtId="167" fontId="37" fillId="5" borderId="36" xfId="4" applyNumberFormat="1" applyFont="1" applyFill="1" applyBorder="1"/>
    <xf numFmtId="0" fontId="33" fillId="5" borderId="36" xfId="4" applyFont="1" applyFill="1" applyBorder="1"/>
    <xf numFmtId="4" fontId="33" fillId="5" borderId="36" xfId="4" applyNumberFormat="1" applyFont="1" applyFill="1" applyBorder="1"/>
    <xf numFmtId="168" fontId="33" fillId="5" borderId="36" xfId="4" applyNumberFormat="1" applyFont="1" applyFill="1" applyBorder="1"/>
    <xf numFmtId="0" fontId="8" fillId="0" borderId="16" xfId="0" applyFont="1" applyBorder="1" applyAlignment="1"/>
    <xf numFmtId="0" fontId="8" fillId="0" borderId="8" xfId="0" applyFont="1" applyBorder="1" applyAlignment="1"/>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5" xfId="0" applyFont="1" applyBorder="1" applyAlignment="1">
      <alignment horizontal="center" vertical="center" wrapText="1"/>
    </xf>
    <xf numFmtId="4" fontId="8" fillId="0" borderId="29" xfId="0" applyNumberFormat="1" applyFont="1" applyFill="1" applyBorder="1" applyAlignment="1">
      <alignment horizontal="center" vertical="center" wrapText="1"/>
    </xf>
    <xf numFmtId="4" fontId="8" fillId="0" borderId="31" xfId="0" applyNumberFormat="1" applyFont="1" applyFill="1" applyBorder="1" applyAlignment="1">
      <alignment horizontal="center" vertical="center" wrapText="1"/>
    </xf>
    <xf numFmtId="0" fontId="27" fillId="0" borderId="0" xfId="0" applyFont="1" applyAlignment="1">
      <alignment vertical="top" wrapText="1"/>
    </xf>
    <xf numFmtId="0" fontId="1" fillId="3" borderId="3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10" fillId="0" borderId="0" xfId="0" applyFont="1" applyBorder="1" applyAlignment="1">
      <alignment horizontal="left" wrapText="1"/>
    </xf>
    <xf numFmtId="0" fontId="9" fillId="0" borderId="0" xfId="0" applyFont="1" applyAlignment="1">
      <alignment horizontal="left" wrapText="1"/>
    </xf>
    <xf numFmtId="0" fontId="8" fillId="0" borderId="1" xfId="0" applyFont="1" applyBorder="1" applyAlignment="1"/>
    <xf numFmtId="4" fontId="22" fillId="0" borderId="7" xfId="0" applyNumberFormat="1" applyFont="1" applyFill="1" applyBorder="1" applyAlignment="1">
      <alignment horizontal="center" vertical="center" wrapText="1"/>
    </xf>
    <xf numFmtId="4" fontId="22" fillId="0" borderId="5" xfId="0" applyNumberFormat="1" applyFont="1" applyFill="1" applyBorder="1" applyAlignment="1">
      <alignment horizontal="center" vertical="center" wrapText="1"/>
    </xf>
    <xf numFmtId="4" fontId="8" fillId="0" borderId="26" xfId="0" applyNumberFormat="1" applyFont="1" applyFill="1" applyBorder="1" applyAlignment="1">
      <alignment horizontal="center" vertical="center" wrapText="1"/>
    </xf>
    <xf numFmtId="0" fontId="26" fillId="0" borderId="0" xfId="0" applyFont="1" applyAlignment="1">
      <alignment horizontal="center" wrapText="1"/>
    </xf>
    <xf numFmtId="4" fontId="28" fillId="0" borderId="29" xfId="0" applyNumberFormat="1" applyFont="1" applyFill="1" applyBorder="1" applyAlignment="1">
      <alignment horizontal="center" vertical="center" wrapText="1"/>
    </xf>
    <xf numFmtId="4" fontId="28" fillId="0" borderId="31" xfId="0" applyNumberFormat="1" applyFont="1" applyFill="1" applyBorder="1" applyAlignment="1">
      <alignment horizontal="center" vertical="center" wrapText="1"/>
    </xf>
    <xf numFmtId="4" fontId="28" fillId="0" borderId="26" xfId="0" applyNumberFormat="1" applyFont="1" applyFill="1" applyBorder="1" applyAlignment="1">
      <alignment horizontal="center" vertical="center" wrapText="1"/>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26" xfId="0" applyFont="1" applyBorder="1" applyAlignment="1">
      <alignment horizontal="center" vertical="center"/>
    </xf>
    <xf numFmtId="14" fontId="8" fillId="0" borderId="37" xfId="3" applyNumberFormat="1" applyFont="1" applyBorder="1" applyAlignment="1">
      <alignment horizontal="center"/>
    </xf>
    <xf numFmtId="14" fontId="8" fillId="0" borderId="38" xfId="3" applyNumberFormat="1" applyFont="1" applyBorder="1" applyAlignment="1">
      <alignment horizontal="center"/>
    </xf>
  </cellXfs>
  <cellStyles count="6">
    <cellStyle name="Normaallaad 4" xfId="1" xr:uid="{00000000-0005-0000-0000-000001000000}"/>
    <cellStyle name="Normaallaad 4 2" xfId="4" xr:uid="{39F5AE99-56E1-4E2F-B568-FB163B76247C}"/>
    <cellStyle name="Normal" xfId="0" builtinId="0"/>
    <cellStyle name="Normal 11" xfId="3" xr:uid="{35358A9B-5996-46EF-A95D-F4FA4521B16C}"/>
    <cellStyle name="Percent" xfId="2" builtinId="5"/>
    <cellStyle name="Percent 8" xfId="5" xr:uid="{D906D5D0-70DD-4B5A-84CF-6341398CF93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Lisa%203_&#220;&#252;r%20ja%20k&#245;rvalteenuste%20tasud_Tallinna%20mnt%2014_RaM_11-12-2020_Henri.xlsx?53C1AD55" TargetMode="External"/><Relationship Id="rId1" Type="http://schemas.openxmlformats.org/officeDocument/2006/relationships/externalLinkPath" Target="file:///\\53C1AD55\Lisa%203_&#220;&#252;r%20ja%20k&#245;rvalteenuste%20tasud_Tallinna%20mnt%2014_RaM_11-12-2020_Hen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a 3_RaM"/>
      <sheetName val="Annuiteetgraafik BIL (T14)"/>
      <sheetName val="Annuiteetgraafik BIL (H6)"/>
      <sheetName val="Annuiteetgraafik PT"/>
      <sheetName val="Annuiteetgraafik TS"/>
      <sheetName val="Annuiteetgraafik TS (lisa 7)"/>
      <sheetName val="Annuiteetgraafik INV (lisa 8)"/>
    </sheetNames>
    <sheetDataSet>
      <sheetData sheetId="0">
        <row r="6">
          <cell r="D6" t="str">
            <v>Rapla maakond, Rapla vald, Rapla linn, Tallinna mnt 14 ja Hariduse tn 6</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1"/>
  <sheetViews>
    <sheetView tabSelected="1" topLeftCell="A7" zoomScale="90" zoomScaleNormal="90" workbookViewId="0">
      <selection activeCell="H8" sqref="H8"/>
    </sheetView>
  </sheetViews>
  <sheetFormatPr defaultRowHeight="15" x14ac:dyDescent="0.25"/>
  <cols>
    <col min="1" max="1" width="5.42578125" style="1" customWidth="1"/>
    <col min="2" max="2" width="7.7109375" style="1" customWidth="1"/>
    <col min="3" max="3" width="7.85546875" style="1" customWidth="1"/>
    <col min="4" max="4" width="84.85546875" style="1" customWidth="1"/>
    <col min="5" max="8" width="16.7109375" style="1" customWidth="1"/>
    <col min="9" max="9" width="25.85546875" style="1" customWidth="1"/>
    <col min="10" max="10" width="35" style="1" customWidth="1"/>
    <col min="11" max="11" width="16.28515625" style="1" customWidth="1"/>
    <col min="12" max="12" width="9.140625" style="1"/>
    <col min="13" max="13" width="9.140625" style="1" customWidth="1"/>
    <col min="14" max="14" width="8.5703125" style="1" customWidth="1"/>
    <col min="15" max="15" width="9.140625" style="1"/>
    <col min="16" max="16" width="11.28515625" style="1" bestFit="1" customWidth="1"/>
    <col min="17" max="17" width="10.140625" style="1" bestFit="1" customWidth="1"/>
    <col min="18" max="16384" width="9.140625" style="1"/>
  </cols>
  <sheetData>
    <row r="1" spans="1:17" x14ac:dyDescent="0.25">
      <c r="J1" s="96" t="s">
        <v>66</v>
      </c>
    </row>
    <row r="2" spans="1:17" ht="15" customHeight="1" x14ac:dyDescent="0.25">
      <c r="J2" s="97" t="s">
        <v>67</v>
      </c>
    </row>
    <row r="3" spans="1:17" ht="18.75" x14ac:dyDescent="0.3">
      <c r="A3" s="227" t="s">
        <v>29</v>
      </c>
      <c r="B3" s="227"/>
      <c r="C3" s="227"/>
      <c r="D3" s="227"/>
      <c r="E3" s="227"/>
      <c r="F3" s="227"/>
      <c r="G3" s="227"/>
      <c r="H3" s="227"/>
      <c r="I3" s="227"/>
      <c r="J3" s="227"/>
    </row>
    <row r="4" spans="1:17" ht="16.5" customHeight="1" x14ac:dyDescent="0.25">
      <c r="F4" s="3"/>
      <c r="H4" s="3"/>
      <c r="I4" s="3"/>
    </row>
    <row r="5" spans="1:17" x14ac:dyDescent="0.25">
      <c r="C5" s="4" t="s">
        <v>10</v>
      </c>
      <c r="D5" s="8" t="s">
        <v>65</v>
      </c>
      <c r="F5" s="3"/>
      <c r="H5" s="3"/>
      <c r="I5" s="3"/>
      <c r="J5" s="113"/>
      <c r="M5" s="64"/>
      <c r="N5" s="65"/>
    </row>
    <row r="6" spans="1:17" x14ac:dyDescent="0.25">
      <c r="C6" s="4" t="s">
        <v>11</v>
      </c>
      <c r="D6" s="5" t="s">
        <v>88</v>
      </c>
      <c r="F6" s="3"/>
      <c r="H6" s="3"/>
      <c r="I6" s="3"/>
      <c r="J6" s="66"/>
      <c r="M6" s="64"/>
      <c r="N6" s="65"/>
      <c r="P6" s="67"/>
    </row>
    <row r="7" spans="1:17" ht="15.75" x14ac:dyDescent="0.25">
      <c r="F7" s="3"/>
      <c r="H7" s="3"/>
      <c r="I7" s="3"/>
      <c r="J7" s="2"/>
      <c r="K7" s="10"/>
      <c r="L7" s="10"/>
      <c r="M7" s="64"/>
      <c r="N7" s="65"/>
      <c r="O7" s="4"/>
      <c r="P7" s="67"/>
    </row>
    <row r="8" spans="1:17" ht="17.25" x14ac:dyDescent="0.25">
      <c r="D8" s="6" t="s">
        <v>22</v>
      </c>
      <c r="E8" s="7">
        <v>4483.1769000000004</v>
      </c>
      <c r="F8" s="8" t="s">
        <v>27</v>
      </c>
      <c r="G8" s="9"/>
      <c r="H8" s="9"/>
      <c r="I8" s="9"/>
      <c r="L8" s="68"/>
    </row>
    <row r="9" spans="1:17" ht="17.25" x14ac:dyDescent="0.25">
      <c r="D9" s="6" t="s">
        <v>15</v>
      </c>
      <c r="E9" s="91">
        <f>3596+1456</f>
        <v>5052</v>
      </c>
      <c r="F9" s="8" t="s">
        <v>27</v>
      </c>
      <c r="G9" s="9"/>
      <c r="H9" s="9"/>
      <c r="I9" s="9"/>
      <c r="K9" s="10"/>
      <c r="L9" s="69"/>
      <c r="O9" s="10"/>
    </row>
    <row r="10" spans="1:17" ht="15.75" thickBot="1" x14ac:dyDescent="0.3">
      <c r="D10" s="120"/>
      <c r="E10" s="121"/>
      <c r="F10" s="9"/>
      <c r="G10" s="121"/>
      <c r="H10" s="9"/>
      <c r="I10" s="9"/>
      <c r="K10" s="10"/>
      <c r="L10" s="69"/>
      <c r="O10" s="10"/>
    </row>
    <row r="11" spans="1:17" ht="15.75" thickBot="1" x14ac:dyDescent="0.3">
      <c r="D11" s="10"/>
      <c r="E11" s="234" t="s">
        <v>96</v>
      </c>
      <c r="F11" s="235"/>
      <c r="G11" s="234" t="s">
        <v>97</v>
      </c>
      <c r="H11" s="235"/>
      <c r="O11" s="70"/>
      <c r="P11" s="71"/>
    </row>
    <row r="12" spans="1:17" ht="17.25" x14ac:dyDescent="0.25">
      <c r="B12" s="11" t="s">
        <v>18</v>
      </c>
      <c r="C12" s="52"/>
      <c r="D12" s="52"/>
      <c r="E12" s="12" t="s">
        <v>28</v>
      </c>
      <c r="F12" s="48" t="s">
        <v>8</v>
      </c>
      <c r="G12" s="12" t="s">
        <v>28</v>
      </c>
      <c r="H12" s="48" t="s">
        <v>8</v>
      </c>
      <c r="I12" s="45" t="s">
        <v>23</v>
      </c>
      <c r="J12" s="13" t="s">
        <v>12</v>
      </c>
    </row>
    <row r="13" spans="1:17" ht="15" customHeight="1" x14ac:dyDescent="0.25">
      <c r="B13" s="51"/>
      <c r="C13" s="72" t="s">
        <v>86</v>
      </c>
      <c r="D13" s="73"/>
      <c r="E13" s="87">
        <f>F13/$E$8</f>
        <v>0.57652538450504265</v>
      </c>
      <c r="F13" s="49">
        <f>'Annuiteetgraafik BIL (T14)'!F17</f>
        <v>2584.6652860766253</v>
      </c>
      <c r="G13" s="87">
        <f>H13/$E$8</f>
        <v>1.2786892259370803</v>
      </c>
      <c r="H13" s="49">
        <f>'Annuiteetgraafik BIL (T14)'!F18</f>
        <v>5732.59</v>
      </c>
      <c r="I13" s="231" t="s">
        <v>63</v>
      </c>
      <c r="J13" s="213" t="s">
        <v>90</v>
      </c>
      <c r="K13" s="74"/>
      <c r="O13" s="4"/>
      <c r="P13" s="74"/>
      <c r="Q13" s="75"/>
    </row>
    <row r="14" spans="1:17" ht="15" customHeight="1" x14ac:dyDescent="0.25">
      <c r="B14" s="51"/>
      <c r="C14" s="72" t="s">
        <v>85</v>
      </c>
      <c r="D14" s="73"/>
      <c r="E14" s="87">
        <f t="shared" ref="E14:E16" si="0">F14/$E$8</f>
        <v>2.0650678576009416E-2</v>
      </c>
      <c r="F14" s="49">
        <f>'Annuiteetgraafik BIL (H6)'!F17</f>
        <v>92.58064516129032</v>
      </c>
      <c r="G14" s="87">
        <f t="shared" ref="G14:G18" si="1">H14/$E$8</f>
        <v>4.5726502561163708E-2</v>
      </c>
      <c r="H14" s="49">
        <f>'Annuiteetgraafik BIL (H6)'!F18</f>
        <v>205</v>
      </c>
      <c r="I14" s="232"/>
      <c r="J14" s="214"/>
      <c r="K14" s="74"/>
      <c r="O14" s="4"/>
      <c r="P14" s="74"/>
      <c r="Q14" s="75"/>
    </row>
    <row r="15" spans="1:17" ht="15" customHeight="1" x14ac:dyDescent="0.25">
      <c r="B15" s="51"/>
      <c r="C15" s="72" t="s">
        <v>89</v>
      </c>
      <c r="D15" s="73"/>
      <c r="E15" s="87">
        <f t="shared" si="0"/>
        <v>2.3331240099750006</v>
      </c>
      <c r="F15" s="49">
        <f>'Annuiteetgraafik PT'!F15</f>
        <v>10459.807666355293</v>
      </c>
      <c r="G15" s="87">
        <f t="shared" si="1"/>
        <v>5.1855389133119418</v>
      </c>
      <c r="H15" s="49">
        <f>'Annuiteetgraafik PT'!F16</f>
        <v>23247.688270211202</v>
      </c>
      <c r="I15" s="232"/>
      <c r="J15" s="214"/>
      <c r="K15" s="74"/>
      <c r="O15" s="4"/>
      <c r="P15" s="74"/>
      <c r="Q15" s="75"/>
    </row>
    <row r="16" spans="1:17" ht="15" customHeight="1" x14ac:dyDescent="0.25">
      <c r="B16" s="51"/>
      <c r="C16" s="72" t="s">
        <v>68</v>
      </c>
      <c r="D16" s="73"/>
      <c r="E16" s="87">
        <f t="shared" si="0"/>
        <v>0.3301611280063716</v>
      </c>
      <c r="F16" s="49">
        <f>'Annuiteetgraafik TS'!F15</f>
        <v>1480.1707423561083</v>
      </c>
      <c r="G16" s="87">
        <f t="shared" si="1"/>
        <v>0.73529387948288616</v>
      </c>
      <c r="H16" s="49">
        <f>'Annuiteetgraafik TS'!F16</f>
        <v>3296.4525352090595</v>
      </c>
      <c r="I16" s="232"/>
      <c r="J16" s="214"/>
      <c r="K16" s="74"/>
      <c r="O16" s="4"/>
      <c r="P16" s="74"/>
      <c r="Q16" s="75"/>
    </row>
    <row r="17" spans="2:17" ht="15" customHeight="1" x14ac:dyDescent="0.25">
      <c r="B17" s="51"/>
      <c r="C17" s="72" t="s">
        <v>83</v>
      </c>
      <c r="D17" s="73"/>
      <c r="E17" s="114">
        <f>F17/E8</f>
        <v>1.5519977757059445E-2</v>
      </c>
      <c r="F17" s="49">
        <f>'Annuiteetgraafik TS (lisa 7)'!F40</f>
        <v>69.578805768962724</v>
      </c>
      <c r="G17" s="87">
        <f t="shared" si="1"/>
        <v>3.4420585107198476E-2</v>
      </c>
      <c r="H17" s="49">
        <f>'Annuiteetgraafik TS (lisa 7)'!F41</f>
        <v>154.31357203707626</v>
      </c>
      <c r="I17" s="232"/>
      <c r="J17" s="214"/>
      <c r="K17" s="74"/>
      <c r="O17" s="4"/>
      <c r="P17" s="74"/>
      <c r="Q17" s="75"/>
    </row>
    <row r="18" spans="2:17" ht="15" customHeight="1" x14ac:dyDescent="0.25">
      <c r="B18" s="51"/>
      <c r="C18" s="72" t="s">
        <v>84</v>
      </c>
      <c r="D18" s="73"/>
      <c r="E18" s="114">
        <f>F18/E8</f>
        <v>-0.10178406383094327</v>
      </c>
      <c r="F18" s="49">
        <f>-('Annuiteetgraafik INV (lisa 8)'!F67)</f>
        <v>-456.31596375501039</v>
      </c>
      <c r="G18" s="87">
        <f t="shared" si="1"/>
        <v>-0.22611908791185598</v>
      </c>
      <c r="H18" s="49">
        <f>-('Annuiteetgraafik INV (lisa 8)'!F68)</f>
        <v>-1013.7318715755021</v>
      </c>
      <c r="I18" s="232"/>
      <c r="J18" s="214"/>
      <c r="K18" s="74"/>
      <c r="O18" s="4"/>
      <c r="P18" s="74"/>
      <c r="Q18" s="75"/>
    </row>
    <row r="19" spans="2:17" ht="15" customHeight="1" x14ac:dyDescent="0.25">
      <c r="B19" s="15">
        <v>400</v>
      </c>
      <c r="C19" s="223" t="s">
        <v>51</v>
      </c>
      <c r="D19" s="211"/>
      <c r="E19" s="76">
        <f>1.67/31*14</f>
        <v>0.75419354838709673</v>
      </c>
      <c r="F19" s="49">
        <f>E19*$E$8</f>
        <v>3381.1830942580646</v>
      </c>
      <c r="G19" s="76">
        <v>1.67</v>
      </c>
      <c r="H19" s="49">
        <f>G19*$E$8</f>
        <v>7486.9054230000002</v>
      </c>
      <c r="I19" s="232"/>
      <c r="J19" s="214"/>
      <c r="O19" s="4"/>
      <c r="P19" s="74"/>
      <c r="Q19" s="75"/>
    </row>
    <row r="20" spans="2:17" ht="15" customHeight="1" x14ac:dyDescent="0.25">
      <c r="B20" s="15">
        <v>400</v>
      </c>
      <c r="C20" s="223" t="s">
        <v>70</v>
      </c>
      <c r="D20" s="211"/>
      <c r="E20" s="76">
        <f>F20/E8</f>
        <v>0.15857396781223632</v>
      </c>
      <c r="F20" s="49">
        <f>1574.169259468/31*14</f>
        <v>710.9151494371614</v>
      </c>
      <c r="G20" s="76">
        <f>H20/$E$8</f>
        <v>0.35112807158423726</v>
      </c>
      <c r="H20" s="49">
        <v>1574.1692594679989</v>
      </c>
      <c r="I20" s="232"/>
      <c r="J20" s="214"/>
      <c r="O20" s="4"/>
      <c r="P20" s="74"/>
      <c r="Q20" s="75"/>
    </row>
    <row r="21" spans="2:17" ht="15" customHeight="1" x14ac:dyDescent="0.25">
      <c r="B21" s="15">
        <v>400</v>
      </c>
      <c r="C21" s="223" t="s">
        <v>87</v>
      </c>
      <c r="D21" s="211"/>
      <c r="E21" s="76">
        <f>F21/E8</f>
        <v>1.0899528887435214E-3</v>
      </c>
      <c r="F21" s="49">
        <f>10.82/31*14</f>
        <v>4.886451612903226</v>
      </c>
      <c r="G21" s="76">
        <f t="shared" ref="G21:G24" si="2">H21/$E$8</f>
        <v>2.4134671107892262E-3</v>
      </c>
      <c r="H21" s="49">
        <v>10.82</v>
      </c>
      <c r="I21" s="233"/>
      <c r="J21" s="214"/>
      <c r="O21" s="4"/>
      <c r="P21" s="74"/>
      <c r="Q21" s="75"/>
    </row>
    <row r="22" spans="2:17" ht="15" customHeight="1" x14ac:dyDescent="0.25">
      <c r="B22" s="15">
        <v>100</v>
      </c>
      <c r="C22" s="53" t="s">
        <v>14</v>
      </c>
      <c r="D22" s="54"/>
      <c r="E22" s="76">
        <f>F22/$E$8</f>
        <v>0.13365590815744968</v>
      </c>
      <c r="F22" s="49">
        <f>1326.80682/31*14</f>
        <v>599.20308</v>
      </c>
      <c r="G22" s="76">
        <f t="shared" si="2"/>
        <v>0.2959523680629243</v>
      </c>
      <c r="H22" s="49">
        <v>1326.80682</v>
      </c>
      <c r="I22" s="228" t="s">
        <v>64</v>
      </c>
      <c r="J22" s="214"/>
      <c r="K22" s="116"/>
      <c r="O22" s="4"/>
      <c r="P22" s="74"/>
      <c r="Q22" s="75"/>
    </row>
    <row r="23" spans="2:17" ht="15" customHeight="1" x14ac:dyDescent="0.25">
      <c r="B23" s="15">
        <v>200</v>
      </c>
      <c r="C23" s="14" t="s">
        <v>0</v>
      </c>
      <c r="D23" s="44"/>
      <c r="E23" s="76">
        <f t="shared" ref="E23:E24" si="3">F23/$E$8</f>
        <v>0.3000673045458489</v>
      </c>
      <c r="F23" s="49">
        <f>2978.77850383869/31*14</f>
        <v>1345.2548081852149</v>
      </c>
      <c r="G23" s="76">
        <f t="shared" si="2"/>
        <v>0.66443474578009487</v>
      </c>
      <c r="H23" s="49">
        <v>2978.7785038386942</v>
      </c>
      <c r="I23" s="229"/>
      <c r="J23" s="214"/>
      <c r="K23" s="74"/>
      <c r="O23" s="4"/>
      <c r="P23" s="74"/>
      <c r="Q23" s="75"/>
    </row>
    <row r="24" spans="2:17" ht="15" customHeight="1" x14ac:dyDescent="0.25">
      <c r="B24" s="15">
        <v>500</v>
      </c>
      <c r="C24" s="63" t="s">
        <v>1</v>
      </c>
      <c r="D24" s="60"/>
      <c r="E24" s="76">
        <f t="shared" si="3"/>
        <v>5.4915613820163871E-3</v>
      </c>
      <c r="F24" s="49">
        <f>54.5149196511733/31*14</f>
        <v>24.619641132787944</v>
      </c>
      <c r="G24" s="76">
        <f t="shared" si="2"/>
        <v>1.2159885917321998E-2</v>
      </c>
      <c r="H24" s="49">
        <v>54.514919651173294</v>
      </c>
      <c r="I24" s="230"/>
      <c r="J24" s="215"/>
      <c r="K24" s="74"/>
      <c r="O24" s="4"/>
      <c r="P24" s="74"/>
      <c r="Q24" s="75"/>
    </row>
    <row r="25" spans="2:17" x14ac:dyDescent="0.25">
      <c r="B25" s="16"/>
      <c r="C25" s="17" t="s">
        <v>13</v>
      </c>
      <c r="D25" s="17"/>
      <c r="E25" s="18">
        <f>SUM(E13:E24)</f>
        <v>4.5272693581619325</v>
      </c>
      <c r="F25" s="50">
        <f>SUM(F13:F24)</f>
        <v>20296.549406589398</v>
      </c>
      <c r="G25" s="18">
        <f>SUM(G13:G24)</f>
        <v>10.049638556943782</v>
      </c>
      <c r="H25" s="50">
        <f>SUM(H13:H24)</f>
        <v>45054.307431839698</v>
      </c>
      <c r="I25" s="46"/>
      <c r="J25" s="19"/>
      <c r="K25" s="74"/>
      <c r="P25" s="74"/>
      <c r="Q25" s="75"/>
    </row>
    <row r="26" spans="2:17" x14ac:dyDescent="0.25">
      <c r="B26" s="20"/>
      <c r="C26" s="21"/>
      <c r="D26" s="21"/>
      <c r="E26" s="22"/>
      <c r="F26" s="56"/>
      <c r="G26" s="22"/>
      <c r="H26" s="56"/>
      <c r="I26" s="59"/>
      <c r="J26" s="23"/>
      <c r="K26" s="74"/>
      <c r="P26" s="74"/>
      <c r="Q26" s="75"/>
    </row>
    <row r="27" spans="2:17" ht="17.25" x14ac:dyDescent="0.25">
      <c r="B27" s="24" t="s">
        <v>19</v>
      </c>
      <c r="C27" s="17"/>
      <c r="D27" s="17"/>
      <c r="E27" s="25" t="s">
        <v>28</v>
      </c>
      <c r="F27" s="55" t="s">
        <v>8</v>
      </c>
      <c r="G27" s="25" t="s">
        <v>28</v>
      </c>
      <c r="H27" s="55" t="s">
        <v>8</v>
      </c>
      <c r="I27" s="57" t="s">
        <v>23</v>
      </c>
      <c r="J27" s="26" t="s">
        <v>12</v>
      </c>
      <c r="K27" s="74"/>
      <c r="P27" s="74"/>
      <c r="Q27" s="75"/>
    </row>
    <row r="28" spans="2:17" ht="15.75" customHeight="1" x14ac:dyDescent="0.25">
      <c r="B28" s="15">
        <v>300</v>
      </c>
      <c r="C28" s="223" t="s">
        <v>59</v>
      </c>
      <c r="D28" s="211"/>
      <c r="E28" s="95">
        <f>F28/$E$8</f>
        <v>7.6914131011590933E-2</v>
      </c>
      <c r="F28" s="115">
        <f>763.529237034063/31*14</f>
        <v>344.81965543473814</v>
      </c>
      <c r="G28" s="95">
        <f>H28/$E$8</f>
        <v>0.17030986152566557</v>
      </c>
      <c r="H28" s="115">
        <v>763.5292370340627</v>
      </c>
      <c r="I28" s="216" t="s">
        <v>53</v>
      </c>
      <c r="J28" s="219" t="s">
        <v>62</v>
      </c>
      <c r="O28" s="4"/>
      <c r="P28" s="74"/>
      <c r="Q28" s="75"/>
    </row>
    <row r="29" spans="2:17" ht="15.75" customHeight="1" x14ac:dyDescent="0.25">
      <c r="B29" s="15">
        <v>300</v>
      </c>
      <c r="C29" s="211" t="s">
        <v>60</v>
      </c>
      <c r="D29" s="212"/>
      <c r="E29" s="95">
        <f t="shared" ref="E29:E34" si="4">F29/$E$8</f>
        <v>0.49483217154310283</v>
      </c>
      <c r="F29" s="115">
        <f>4912.21607042894/31*14</f>
        <v>2218.4201608388762</v>
      </c>
      <c r="G29" s="95">
        <f t="shared" ref="G29:G34" si="5">H29/$E$8</f>
        <v>1.0956998084168694</v>
      </c>
      <c r="H29" s="115">
        <v>4912.2160704289354</v>
      </c>
      <c r="I29" s="226"/>
      <c r="J29" s="220"/>
      <c r="O29" s="4"/>
      <c r="P29" s="74"/>
      <c r="Q29" s="75"/>
    </row>
    <row r="30" spans="2:17" ht="15" customHeight="1" x14ac:dyDescent="0.25">
      <c r="B30" s="15">
        <v>600</v>
      </c>
      <c r="C30" s="14" t="s">
        <v>24</v>
      </c>
      <c r="D30" s="44"/>
      <c r="E30" s="95"/>
      <c r="F30" s="115"/>
      <c r="G30" s="95"/>
      <c r="H30" s="115"/>
      <c r="I30" s="122"/>
      <c r="J30" s="220"/>
      <c r="K30" s="74"/>
      <c r="O30" s="4"/>
      <c r="P30" s="74"/>
      <c r="Q30" s="75"/>
    </row>
    <row r="31" spans="2:17" ht="15" customHeight="1" x14ac:dyDescent="0.25">
      <c r="B31" s="15"/>
      <c r="C31" s="14">
        <v>610</v>
      </c>
      <c r="D31" s="44" t="s">
        <v>2</v>
      </c>
      <c r="E31" s="95">
        <f t="shared" si="4"/>
        <v>0.27968774913305816</v>
      </c>
      <c r="F31" s="115">
        <f>2776.46995285114/31*14</f>
        <v>1253.8896561263214</v>
      </c>
      <c r="G31" s="95">
        <f t="shared" si="5"/>
        <v>0.61930858736605665</v>
      </c>
      <c r="H31" s="115">
        <v>2776.4699528511374</v>
      </c>
      <c r="I31" s="216" t="s">
        <v>54</v>
      </c>
      <c r="J31" s="220"/>
      <c r="K31" s="74"/>
      <c r="O31" s="4"/>
      <c r="P31" s="74"/>
      <c r="Q31" s="75"/>
    </row>
    <row r="32" spans="2:17" x14ac:dyDescent="0.25">
      <c r="B32" s="15"/>
      <c r="C32" s="14">
        <v>620</v>
      </c>
      <c r="D32" s="44" t="s">
        <v>3</v>
      </c>
      <c r="E32" s="95">
        <f t="shared" si="4"/>
        <v>0.16673692736778412</v>
      </c>
      <c r="F32" s="115">
        <f>1655.20324112279/31*14</f>
        <v>747.51114115222765</v>
      </c>
      <c r="G32" s="95">
        <f t="shared" si="5"/>
        <v>0.36920319631437992</v>
      </c>
      <c r="H32" s="115">
        <v>1655.2032411227933</v>
      </c>
      <c r="I32" s="217"/>
      <c r="J32" s="220"/>
      <c r="K32" s="74"/>
      <c r="O32" s="4"/>
      <c r="P32" s="74"/>
      <c r="Q32" s="75"/>
    </row>
    <row r="33" spans="2:17" x14ac:dyDescent="0.25">
      <c r="B33" s="15"/>
      <c r="C33" s="14">
        <v>630</v>
      </c>
      <c r="D33" s="44" t="s">
        <v>4</v>
      </c>
      <c r="E33" s="95">
        <f t="shared" si="4"/>
        <v>1.6135831680753356E-2</v>
      </c>
      <c r="F33" s="115">
        <f>160.180958818335/31*14</f>
        <v>72.339787853441621</v>
      </c>
      <c r="G33" s="95">
        <f t="shared" si="5"/>
        <v>3.5729341578810955E-2</v>
      </c>
      <c r="H33" s="115">
        <v>160.18095881833483</v>
      </c>
      <c r="I33" s="217"/>
      <c r="J33" s="220"/>
      <c r="K33" s="74"/>
      <c r="O33" s="4"/>
      <c r="P33" s="74"/>
      <c r="Q33" s="75"/>
    </row>
    <row r="34" spans="2:17" x14ac:dyDescent="0.25">
      <c r="B34" s="15">
        <v>700</v>
      </c>
      <c r="C34" s="211" t="s">
        <v>61</v>
      </c>
      <c r="D34" s="212"/>
      <c r="E34" s="95">
        <f t="shared" si="4"/>
        <v>0</v>
      </c>
      <c r="F34" s="115">
        <v>0</v>
      </c>
      <c r="G34" s="95">
        <f t="shared" si="5"/>
        <v>0</v>
      </c>
      <c r="H34" s="115">
        <v>0</v>
      </c>
      <c r="I34" s="216" t="s">
        <v>53</v>
      </c>
      <c r="J34" s="220"/>
      <c r="K34" s="74"/>
      <c r="O34" s="4"/>
      <c r="P34" s="74"/>
      <c r="Q34" s="75"/>
    </row>
    <row r="35" spans="2:17" x14ac:dyDescent="0.25">
      <c r="B35" s="15">
        <v>700</v>
      </c>
      <c r="C35" s="119" t="s">
        <v>93</v>
      </c>
      <c r="D35" s="118"/>
      <c r="E35" s="224" t="s">
        <v>91</v>
      </c>
      <c r="F35" s="225"/>
      <c r="G35" s="224" t="s">
        <v>91</v>
      </c>
      <c r="H35" s="225"/>
      <c r="I35" s="217"/>
      <c r="J35" s="220"/>
      <c r="K35" s="74"/>
      <c r="O35" s="4"/>
      <c r="P35" s="74"/>
      <c r="Q35" s="75"/>
    </row>
    <row r="36" spans="2:17" x14ac:dyDescent="0.25">
      <c r="B36" s="15">
        <v>700</v>
      </c>
      <c r="C36" s="211" t="s">
        <v>92</v>
      </c>
      <c r="D36" s="212"/>
      <c r="E36" s="95">
        <f>F36/$E$8</f>
        <v>0.16673692736778412</v>
      </c>
      <c r="F36" s="115">
        <f>1655.20324112279/31*14</f>
        <v>747.51114115222765</v>
      </c>
      <c r="G36" s="95">
        <f>H36/$E$8</f>
        <v>0.36920319631437992</v>
      </c>
      <c r="H36" s="115">
        <v>1655.2032411227933</v>
      </c>
      <c r="I36" s="226"/>
      <c r="J36" s="220"/>
      <c r="K36" s="74"/>
      <c r="O36" s="4"/>
      <c r="P36" s="74"/>
      <c r="Q36" s="75"/>
    </row>
    <row r="37" spans="2:17" ht="15.75" thickBot="1" x14ac:dyDescent="0.3">
      <c r="B37" s="27"/>
      <c r="C37" s="28" t="s">
        <v>16</v>
      </c>
      <c r="D37" s="28"/>
      <c r="E37" s="89">
        <f>SUM(E28:E36)</f>
        <v>1.2010437381040735</v>
      </c>
      <c r="F37" s="90">
        <f>SUM(F28:F36)</f>
        <v>5384.4915425578329</v>
      </c>
      <c r="G37" s="89">
        <f>SUM(G28:G36)</f>
        <v>2.6594539915161626</v>
      </c>
      <c r="H37" s="90">
        <f>SUM(H28:H36)</f>
        <v>11922.802701378059</v>
      </c>
      <c r="I37" s="47"/>
      <c r="J37" s="29"/>
      <c r="K37" s="74"/>
      <c r="P37" s="74"/>
      <c r="Q37" s="75"/>
    </row>
    <row r="38" spans="2:17" ht="17.25" customHeight="1" x14ac:dyDescent="0.25">
      <c r="B38" s="30"/>
      <c r="C38" s="9"/>
      <c r="D38" s="9"/>
      <c r="E38" s="31"/>
      <c r="F38" s="32"/>
      <c r="G38" s="31"/>
      <c r="H38" s="32"/>
      <c r="I38" s="33"/>
      <c r="K38" s="74"/>
    </row>
    <row r="39" spans="2:17" x14ac:dyDescent="0.25">
      <c r="B39" s="221" t="s">
        <v>20</v>
      </c>
      <c r="C39" s="221"/>
      <c r="D39" s="221"/>
      <c r="E39" s="31">
        <f>E37+E25</f>
        <v>5.7283130962660058</v>
      </c>
      <c r="F39" s="34">
        <f>ROUND(F37+F25,2)</f>
        <v>25681.040000000001</v>
      </c>
      <c r="G39" s="31">
        <f>G37+G25</f>
        <v>12.709092548459944</v>
      </c>
      <c r="H39" s="34">
        <f>ROUND(H37+H25,2)</f>
        <v>56977.11</v>
      </c>
      <c r="I39" s="35"/>
    </row>
    <row r="40" spans="2:17" x14ac:dyDescent="0.25">
      <c r="B40" s="30" t="s">
        <v>9</v>
      </c>
      <c r="C40" s="61"/>
      <c r="D40" s="36">
        <v>0.2</v>
      </c>
      <c r="E40" s="86">
        <f>E39*D40</f>
        <v>1.1456626192532011</v>
      </c>
      <c r="F40" s="32">
        <f>ROUND(F39*D40,2)</f>
        <v>5136.21</v>
      </c>
      <c r="G40" s="86">
        <f>G39*D40</f>
        <v>2.5418185096919892</v>
      </c>
      <c r="H40" s="32">
        <f>ROUND(H39*D40,2)</f>
        <v>11395.42</v>
      </c>
    </row>
    <row r="41" spans="2:17" x14ac:dyDescent="0.25">
      <c r="B41" s="9" t="s">
        <v>17</v>
      </c>
      <c r="C41" s="9"/>
      <c r="D41" s="9"/>
      <c r="E41" s="31">
        <f>E40+E39</f>
        <v>6.8739757155192072</v>
      </c>
      <c r="F41" s="32">
        <f>F40+F39</f>
        <v>30817.25</v>
      </c>
      <c r="G41" s="31">
        <f>G40+G39</f>
        <v>15.250911058151933</v>
      </c>
      <c r="H41" s="32">
        <f>H40+H39</f>
        <v>68372.53</v>
      </c>
      <c r="I41" s="33"/>
    </row>
    <row r="42" spans="2:17" x14ac:dyDescent="0.25">
      <c r="B42" s="9" t="s">
        <v>25</v>
      </c>
      <c r="C42" s="9"/>
      <c r="D42" s="9"/>
      <c r="E42" s="37" t="s">
        <v>94</v>
      </c>
      <c r="F42" s="32">
        <f>F39</f>
        <v>25681.040000000001</v>
      </c>
      <c r="G42" s="37" t="s">
        <v>95</v>
      </c>
      <c r="H42" s="32">
        <f>H39*11</f>
        <v>626748.21</v>
      </c>
      <c r="I42" s="38"/>
      <c r="J42" s="39"/>
    </row>
    <row r="43" spans="2:17" ht="15.75" thickBot="1" x14ac:dyDescent="0.3">
      <c r="B43" s="9" t="s">
        <v>26</v>
      </c>
      <c r="C43" s="9"/>
      <c r="D43" s="9"/>
      <c r="E43" s="40" t="s">
        <v>94</v>
      </c>
      <c r="F43" s="41">
        <f>F41</f>
        <v>30817.25</v>
      </c>
      <c r="G43" s="40" t="s">
        <v>95</v>
      </c>
      <c r="H43" s="41">
        <f>H41*11</f>
        <v>752097.83</v>
      </c>
      <c r="I43" s="42"/>
      <c r="J43" s="43"/>
    </row>
    <row r="44" spans="2:17" ht="15.75" x14ac:dyDescent="0.25">
      <c r="B44" s="222"/>
      <c r="C44" s="222"/>
      <c r="D44" s="222"/>
      <c r="E44" s="222"/>
      <c r="F44" s="222"/>
      <c r="G44" s="222"/>
      <c r="H44" s="222"/>
      <c r="I44" s="62"/>
      <c r="J44" s="2"/>
    </row>
    <row r="45" spans="2:17" ht="42.75" customHeight="1" x14ac:dyDescent="0.25">
      <c r="B45" s="218" t="s">
        <v>52</v>
      </c>
      <c r="C45" s="218"/>
      <c r="D45" s="218"/>
      <c r="E45" s="218"/>
      <c r="F45" s="218"/>
      <c r="G45" s="218"/>
      <c r="H45" s="218"/>
      <c r="I45" s="218"/>
      <c r="J45" s="218"/>
    </row>
    <row r="46" spans="2:17" ht="15.75" x14ac:dyDescent="0.25">
      <c r="B46" s="88"/>
      <c r="C46" s="2"/>
      <c r="D46" s="2"/>
      <c r="E46" s="2"/>
      <c r="F46" s="2"/>
      <c r="G46" s="2"/>
      <c r="H46" s="2"/>
      <c r="I46" s="2"/>
      <c r="J46" s="2"/>
    </row>
    <row r="47" spans="2:17" ht="15.75" x14ac:dyDescent="0.25">
      <c r="B47" s="2"/>
      <c r="C47" s="2"/>
      <c r="D47" s="2"/>
      <c r="E47" s="2"/>
      <c r="F47" s="2"/>
      <c r="G47" s="2"/>
      <c r="H47" s="2"/>
      <c r="I47" s="2"/>
      <c r="J47" s="2"/>
    </row>
    <row r="48" spans="2:17" x14ac:dyDescent="0.25">
      <c r="B48" s="10" t="s">
        <v>5</v>
      </c>
      <c r="C48" s="10"/>
      <c r="D48" s="10"/>
      <c r="E48" s="10" t="s">
        <v>7</v>
      </c>
      <c r="G48" s="10" t="s">
        <v>7</v>
      </c>
    </row>
    <row r="50" spans="2:10" x14ac:dyDescent="0.25">
      <c r="B50" s="58" t="s">
        <v>6</v>
      </c>
      <c r="C50" s="58"/>
      <c r="D50" s="58"/>
      <c r="E50" s="58" t="s">
        <v>6</v>
      </c>
      <c r="F50" s="58"/>
      <c r="G50" s="58" t="s">
        <v>6</v>
      </c>
      <c r="H50" s="58"/>
      <c r="I50" s="58"/>
    </row>
    <row r="51" spans="2:10" ht="15.75" x14ac:dyDescent="0.25">
      <c r="B51" s="2"/>
      <c r="C51" s="2"/>
      <c r="D51" s="2"/>
      <c r="E51" s="2"/>
      <c r="F51" s="2"/>
      <c r="G51" s="2"/>
      <c r="H51" s="2"/>
      <c r="I51" s="2"/>
      <c r="J51" s="2"/>
    </row>
  </sheetData>
  <mergeCells count="22">
    <mergeCell ref="A3:J3"/>
    <mergeCell ref="C19:D19"/>
    <mergeCell ref="I22:I24"/>
    <mergeCell ref="C28:D28"/>
    <mergeCell ref="C20:D20"/>
    <mergeCell ref="I13:I21"/>
    <mergeCell ref="I28:I29"/>
    <mergeCell ref="E11:F11"/>
    <mergeCell ref="G11:H11"/>
    <mergeCell ref="C36:D36"/>
    <mergeCell ref="J13:J24"/>
    <mergeCell ref="I31:I33"/>
    <mergeCell ref="B45:J45"/>
    <mergeCell ref="J28:J36"/>
    <mergeCell ref="B39:D39"/>
    <mergeCell ref="B44:H44"/>
    <mergeCell ref="C29:D29"/>
    <mergeCell ref="C34:D34"/>
    <mergeCell ref="C21:D21"/>
    <mergeCell ref="G35:H35"/>
    <mergeCell ref="I34:I36"/>
    <mergeCell ref="E35:F3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2"/>
  <sheetViews>
    <sheetView zoomScaleNormal="100" workbookViewId="0">
      <selection activeCell="G9" sqref="G9"/>
    </sheetView>
  </sheetViews>
  <sheetFormatPr defaultRowHeight="15" x14ac:dyDescent="0.25"/>
  <cols>
    <col min="1" max="1" width="9.140625" style="158" customWidth="1"/>
    <col min="2" max="2" width="7.85546875" style="158" customWidth="1"/>
    <col min="3" max="3" width="14.7109375" style="158" customWidth="1"/>
    <col min="4" max="4" width="14.28515625" style="158" customWidth="1"/>
    <col min="5" max="7" width="14.7109375" style="158" customWidth="1"/>
    <col min="8" max="10" width="9.140625" style="78"/>
    <col min="11" max="11" width="11" style="78" customWidth="1"/>
    <col min="12" max="16384" width="9.140625" style="78"/>
  </cols>
  <sheetData>
    <row r="1" spans="1:16" x14ac:dyDescent="0.25">
      <c r="A1" s="123"/>
      <c r="B1" s="123"/>
      <c r="C1" s="123"/>
      <c r="D1" s="123"/>
      <c r="E1" s="123"/>
      <c r="F1" s="123"/>
      <c r="G1" s="124"/>
    </row>
    <row r="2" spans="1:16" x14ac:dyDescent="0.25">
      <c r="A2" s="123"/>
      <c r="B2" s="123"/>
      <c r="C2" s="123"/>
      <c r="D2" s="123"/>
      <c r="E2" s="123"/>
      <c r="F2" s="125"/>
      <c r="G2" s="126"/>
    </row>
    <row r="3" spans="1:16" x14ac:dyDescent="0.25">
      <c r="A3" s="127"/>
      <c r="B3" s="127"/>
      <c r="C3" s="127"/>
      <c r="D3" s="127"/>
      <c r="E3" s="127"/>
      <c r="F3" s="125"/>
      <c r="G3" s="126"/>
      <c r="H3" s="99"/>
      <c r="I3" s="99"/>
      <c r="J3" s="99"/>
      <c r="K3" s="100" t="s">
        <v>10</v>
      </c>
      <c r="L3" s="100" t="s">
        <v>44</v>
      </c>
      <c r="M3" s="101"/>
      <c r="N3" s="99"/>
    </row>
    <row r="4" spans="1:16" ht="18.75" x14ac:dyDescent="0.3">
      <c r="A4" s="127"/>
      <c r="B4" s="128" t="s">
        <v>58</v>
      </c>
      <c r="C4" s="127"/>
      <c r="D4" s="127"/>
      <c r="E4" s="125"/>
      <c r="F4" s="129" t="str">
        <f>'[1]Lisa 3_RaM'!D6</f>
        <v>Rapla maakond, Rapla vald, Rapla linn, Tallinna mnt 14 ja Hariduse tn 6</v>
      </c>
      <c r="G4" s="127"/>
      <c r="H4" s="99"/>
      <c r="I4" s="99"/>
      <c r="J4" s="99"/>
      <c r="K4" s="102" t="s">
        <v>46</v>
      </c>
      <c r="L4" s="103">
        <v>4483.1769000000004</v>
      </c>
      <c r="M4" s="104">
        <f>L4/$L$9</f>
        <v>0.83135721173459953</v>
      </c>
      <c r="N4" s="105"/>
      <c r="O4" s="84"/>
    </row>
    <row r="5" spans="1:16" x14ac:dyDescent="0.25">
      <c r="A5" s="127"/>
      <c r="B5" s="127"/>
      <c r="C5" s="127"/>
      <c r="D5" s="127"/>
      <c r="E5" s="127"/>
      <c r="F5" s="130"/>
      <c r="G5" s="127"/>
      <c r="H5" s="99"/>
      <c r="I5" s="99"/>
      <c r="J5" s="99"/>
      <c r="K5" s="102" t="s">
        <v>47</v>
      </c>
      <c r="L5" s="103"/>
      <c r="M5" s="104">
        <f>L5/$L$9</f>
        <v>0</v>
      </c>
      <c r="N5" s="106"/>
      <c r="O5" s="84"/>
    </row>
    <row r="6" spans="1:16" x14ac:dyDescent="0.25">
      <c r="A6" s="127"/>
      <c r="B6" s="131" t="s">
        <v>30</v>
      </c>
      <c r="C6" s="132"/>
      <c r="D6" s="133"/>
      <c r="E6" s="134">
        <v>44579</v>
      </c>
      <c r="F6" s="135"/>
      <c r="G6" s="127"/>
      <c r="H6" s="99"/>
      <c r="I6" s="99"/>
      <c r="J6" s="99"/>
      <c r="K6" s="102" t="s">
        <v>48</v>
      </c>
      <c r="L6" s="103"/>
      <c r="M6" s="104">
        <f>L6/$L$9</f>
        <v>0</v>
      </c>
      <c r="N6" s="107"/>
      <c r="O6" s="79"/>
    </row>
    <row r="7" spans="1:16" x14ac:dyDescent="0.25">
      <c r="A7" s="127"/>
      <c r="B7" s="136" t="s">
        <v>31</v>
      </c>
      <c r="C7" s="125"/>
      <c r="D7" s="137"/>
      <c r="E7" s="138">
        <v>241</v>
      </c>
      <c r="F7" s="139" t="s">
        <v>21</v>
      </c>
      <c r="G7" s="127"/>
      <c r="H7" s="99"/>
      <c r="I7" s="99"/>
      <c r="J7" s="99"/>
      <c r="K7" s="102" t="s">
        <v>49</v>
      </c>
      <c r="L7" s="103"/>
      <c r="M7" s="104">
        <f>L7/$L$9</f>
        <v>0</v>
      </c>
      <c r="N7" s="108"/>
      <c r="O7" s="81"/>
    </row>
    <row r="8" spans="1:16" x14ac:dyDescent="0.25">
      <c r="A8" s="127"/>
      <c r="B8" s="136" t="s">
        <v>32</v>
      </c>
      <c r="C8" s="125"/>
      <c r="D8" s="140">
        <f>E6-1</f>
        <v>44578</v>
      </c>
      <c r="E8" s="141">
        <f>1267916.16-3157.52</f>
        <v>1264758.6399999999</v>
      </c>
      <c r="F8" s="139" t="s">
        <v>33</v>
      </c>
      <c r="G8" s="127"/>
      <c r="H8" s="99"/>
      <c r="I8" s="99"/>
      <c r="J8" s="99"/>
      <c r="K8" s="102" t="s">
        <v>50</v>
      </c>
      <c r="L8" s="103"/>
      <c r="M8" s="104">
        <f>L8/$L$9</f>
        <v>0</v>
      </c>
      <c r="N8" s="108"/>
      <c r="O8" s="81"/>
    </row>
    <row r="9" spans="1:16" x14ac:dyDescent="0.25">
      <c r="A9" s="127"/>
      <c r="B9" s="136" t="s">
        <v>32</v>
      </c>
      <c r="C9" s="125"/>
      <c r="D9" s="140">
        <f>EDATE(D8,E7-1)</f>
        <v>51883</v>
      </c>
      <c r="E9" s="141">
        <v>35960</v>
      </c>
      <c r="F9" s="139" t="s">
        <v>33</v>
      </c>
      <c r="G9" s="127"/>
      <c r="H9" s="99"/>
      <c r="I9" s="99"/>
      <c r="J9" s="99"/>
      <c r="K9" s="109" t="s">
        <v>45</v>
      </c>
      <c r="L9" s="110">
        <v>5392.5999999999985</v>
      </c>
      <c r="M9" s="109"/>
      <c r="N9" s="108"/>
      <c r="O9" s="81"/>
    </row>
    <row r="10" spans="1:16" x14ac:dyDescent="0.25">
      <c r="A10" s="127"/>
      <c r="B10" s="136" t="s">
        <v>34</v>
      </c>
      <c r="C10" s="125"/>
      <c r="D10" s="137"/>
      <c r="E10" s="142">
        <f>M4</f>
        <v>0.83135721173459953</v>
      </c>
      <c r="F10" s="139"/>
      <c r="G10" s="127"/>
      <c r="H10" s="99"/>
      <c r="I10" s="99"/>
      <c r="J10" s="99"/>
      <c r="K10" s="99"/>
      <c r="L10" s="99"/>
      <c r="M10" s="111"/>
      <c r="N10" s="111"/>
      <c r="O10" s="82"/>
    </row>
    <row r="11" spans="1:16" x14ac:dyDescent="0.25">
      <c r="A11" s="127"/>
      <c r="B11" s="136" t="s">
        <v>35</v>
      </c>
      <c r="C11" s="125"/>
      <c r="D11" s="137"/>
      <c r="E11" s="143">
        <f>ROUND(E8*E10,2)</f>
        <v>1051466.22</v>
      </c>
      <c r="F11" s="139" t="s">
        <v>33</v>
      </c>
      <c r="G11" s="127"/>
      <c r="H11" s="99"/>
      <c r="I11" s="99"/>
      <c r="J11" s="99"/>
      <c r="K11" s="99"/>
      <c r="L11" s="99"/>
      <c r="M11" s="111"/>
      <c r="N11" s="111"/>
      <c r="O11" s="82"/>
    </row>
    <row r="12" spans="1:16" x14ac:dyDescent="0.25">
      <c r="A12" s="127"/>
      <c r="B12" s="136" t="s">
        <v>36</v>
      </c>
      <c r="C12" s="125"/>
      <c r="D12" s="137"/>
      <c r="E12" s="144">
        <f>ROUND(E9*E10,2)</f>
        <v>29895.61</v>
      </c>
      <c r="F12" s="139" t="s">
        <v>33</v>
      </c>
      <c r="G12" s="127"/>
      <c r="H12" s="99"/>
      <c r="I12" s="99"/>
      <c r="J12" s="99"/>
      <c r="K12" s="112"/>
      <c r="L12" s="112"/>
      <c r="M12" s="108"/>
      <c r="N12" s="108"/>
      <c r="O12" s="81"/>
      <c r="P12" s="82"/>
    </row>
    <row r="13" spans="1:16" x14ac:dyDescent="0.25">
      <c r="A13" s="127"/>
      <c r="B13" s="145" t="s">
        <v>82</v>
      </c>
      <c r="C13" s="146"/>
      <c r="D13" s="147"/>
      <c r="E13" s="148">
        <v>0.03</v>
      </c>
      <c r="F13" s="149"/>
      <c r="G13" s="127"/>
      <c r="H13" s="99"/>
      <c r="I13" s="99"/>
      <c r="J13" s="99"/>
      <c r="K13" s="112"/>
      <c r="L13" s="112"/>
      <c r="M13" s="108"/>
      <c r="N13" s="108"/>
      <c r="O13" s="81"/>
      <c r="P13" s="82"/>
    </row>
    <row r="14" spans="1:16" x14ac:dyDescent="0.25">
      <c r="A14" s="127"/>
      <c r="B14" s="138"/>
      <c r="C14" s="125"/>
      <c r="D14" s="137"/>
      <c r="E14" s="150"/>
      <c r="F14" s="138"/>
      <c r="G14" s="127"/>
      <c r="H14" s="99"/>
      <c r="I14" s="99"/>
      <c r="J14" s="99"/>
      <c r="K14" s="112"/>
      <c r="L14" s="112"/>
      <c r="M14" s="108"/>
      <c r="N14" s="108"/>
      <c r="O14" s="81"/>
      <c r="P14" s="82"/>
    </row>
    <row r="15" spans="1:16" x14ac:dyDescent="0.25">
      <c r="A15" s="137"/>
      <c r="B15" s="137"/>
      <c r="C15" s="137"/>
      <c r="D15" s="137"/>
      <c r="E15" s="137"/>
      <c r="F15" s="137"/>
      <c r="G15" s="137"/>
      <c r="H15" s="99"/>
      <c r="I15" s="99"/>
      <c r="J15" s="99"/>
      <c r="K15" s="112"/>
      <c r="L15" s="112"/>
      <c r="M15" s="108"/>
      <c r="N15" s="108"/>
      <c r="O15" s="81"/>
      <c r="P15" s="82"/>
    </row>
    <row r="16" spans="1:16" ht="15.75" thickBot="1" x14ac:dyDescent="0.3">
      <c r="A16" s="151" t="s">
        <v>37</v>
      </c>
      <c r="B16" s="151" t="s">
        <v>38</v>
      </c>
      <c r="C16" s="151" t="s">
        <v>39</v>
      </c>
      <c r="D16" s="151" t="s">
        <v>40</v>
      </c>
      <c r="E16" s="151" t="s">
        <v>41</v>
      </c>
      <c r="F16" s="151" t="s">
        <v>42</v>
      </c>
      <c r="G16" s="151" t="s">
        <v>43</v>
      </c>
      <c r="H16" s="99"/>
      <c r="I16" s="99"/>
      <c r="J16" s="99"/>
      <c r="K16" s="112"/>
      <c r="L16" s="112"/>
      <c r="M16" s="108"/>
      <c r="N16" s="108"/>
      <c r="O16" s="81"/>
      <c r="P16" s="82"/>
    </row>
    <row r="17" spans="1:16" x14ac:dyDescent="0.25">
      <c r="A17" s="152">
        <f>E6</f>
        <v>44579</v>
      </c>
      <c r="B17" s="125">
        <v>1</v>
      </c>
      <c r="C17" s="130">
        <f>E11</f>
        <v>1051466.22</v>
      </c>
      <c r="D17" s="153">
        <f>ROUND(C17*$E$13/12,2)*14/31</f>
        <v>1187.1412903225807</v>
      </c>
      <c r="E17" s="153">
        <f>PPMT($E$13/12,B17,$E$7,-$E$11,$E$12,0)*14/31</f>
        <v>1397.5239957540443</v>
      </c>
      <c r="F17" s="153">
        <f>D17+E17</f>
        <v>2584.6652860766253</v>
      </c>
      <c r="G17" s="153">
        <f>C17-E17</f>
        <v>1050068.6960042459</v>
      </c>
      <c r="H17" s="99"/>
      <c r="I17" s="99"/>
      <c r="J17" s="99"/>
      <c r="K17" s="112"/>
      <c r="L17" s="112"/>
      <c r="M17" s="108"/>
      <c r="N17" s="108"/>
      <c r="O17" s="81"/>
      <c r="P17" s="82"/>
    </row>
    <row r="18" spans="1:16" x14ac:dyDescent="0.25">
      <c r="A18" s="152">
        <v>44593</v>
      </c>
      <c r="B18" s="125">
        <v>2</v>
      </c>
      <c r="C18" s="130">
        <f>G17</f>
        <v>1050068.6960042459</v>
      </c>
      <c r="D18" s="153">
        <f t="shared" ref="D18:D75" si="0">ROUND(C18*$E$13/12,2)</f>
        <v>2625.17</v>
      </c>
      <c r="E18" s="153">
        <f>F18-D18</f>
        <v>3107.42</v>
      </c>
      <c r="F18" s="153">
        <f>ROUND(PMT($E$13/12,$E$7-1,-$C$18,$E$12),2)</f>
        <v>5732.59</v>
      </c>
      <c r="G18" s="153">
        <f t="shared" ref="G18:G75" si="1">C18-E18</f>
        <v>1046961.2760042459</v>
      </c>
      <c r="H18" s="99"/>
      <c r="I18" s="99"/>
      <c r="J18" s="99"/>
      <c r="K18" s="112"/>
      <c r="L18" s="112"/>
      <c r="M18" s="108"/>
      <c r="N18" s="108"/>
      <c r="O18" s="81"/>
      <c r="P18" s="82"/>
    </row>
    <row r="19" spans="1:16" x14ac:dyDescent="0.25">
      <c r="A19" s="152">
        <f>EDATE(A18,1)</f>
        <v>44621</v>
      </c>
      <c r="B19" s="125">
        <v>3</v>
      </c>
      <c r="C19" s="130">
        <f>G18</f>
        <v>1046961.2760042459</v>
      </c>
      <c r="D19" s="153">
        <f t="shared" si="0"/>
        <v>2617.4</v>
      </c>
      <c r="E19" s="153">
        <f>F19-D19</f>
        <v>3115.19</v>
      </c>
      <c r="F19" s="153">
        <f t="shared" ref="F19:F82" si="2">ROUND(PMT($E$13/12,$E$7-1,-$C$18,$E$12),2)</f>
        <v>5732.59</v>
      </c>
      <c r="G19" s="153">
        <f t="shared" si="1"/>
        <v>1043846.0860042459</v>
      </c>
      <c r="H19" s="99"/>
      <c r="I19" s="99"/>
      <c r="J19" s="99"/>
      <c r="K19" s="112"/>
      <c r="L19" s="112"/>
      <c r="M19" s="108"/>
      <c r="N19" s="108"/>
      <c r="O19" s="81"/>
      <c r="P19" s="82"/>
    </row>
    <row r="20" spans="1:16" x14ac:dyDescent="0.25">
      <c r="A20" s="152">
        <f t="shared" ref="A20:A83" si="3">EDATE(A19,1)</f>
        <v>44652</v>
      </c>
      <c r="B20" s="125">
        <v>4</v>
      </c>
      <c r="C20" s="130">
        <f t="shared" ref="C20:C75" si="4">G19</f>
        <v>1043846.0860042459</v>
      </c>
      <c r="D20" s="153">
        <f t="shared" si="0"/>
        <v>2609.62</v>
      </c>
      <c r="E20" s="153">
        <f t="shared" ref="E20:E75" si="5">F20-D20</f>
        <v>3122.9700000000003</v>
      </c>
      <c r="F20" s="153">
        <f t="shared" si="2"/>
        <v>5732.59</v>
      </c>
      <c r="G20" s="153">
        <f t="shared" si="1"/>
        <v>1040723.1160042459</v>
      </c>
      <c r="H20" s="99"/>
      <c r="I20" s="99"/>
      <c r="J20" s="99"/>
      <c r="K20" s="112"/>
      <c r="L20" s="112"/>
      <c r="M20" s="108"/>
      <c r="N20" s="108"/>
      <c r="O20" s="81"/>
      <c r="P20" s="82"/>
    </row>
    <row r="21" spans="1:16" x14ac:dyDescent="0.25">
      <c r="A21" s="152">
        <f t="shared" si="3"/>
        <v>44682</v>
      </c>
      <c r="B21" s="125">
        <v>5</v>
      </c>
      <c r="C21" s="130">
        <f t="shared" si="4"/>
        <v>1040723.1160042459</v>
      </c>
      <c r="D21" s="153">
        <f t="shared" si="0"/>
        <v>2601.81</v>
      </c>
      <c r="E21" s="153">
        <f t="shared" si="5"/>
        <v>3130.78</v>
      </c>
      <c r="F21" s="153">
        <f t="shared" si="2"/>
        <v>5732.59</v>
      </c>
      <c r="G21" s="153">
        <f t="shared" si="1"/>
        <v>1037592.3360042459</v>
      </c>
      <c r="H21" s="99"/>
      <c r="I21" s="99"/>
      <c r="J21" s="99"/>
      <c r="K21" s="112"/>
      <c r="L21" s="112"/>
      <c r="M21" s="108"/>
      <c r="N21" s="108"/>
      <c r="O21" s="81"/>
      <c r="P21" s="82"/>
    </row>
    <row r="22" spans="1:16" x14ac:dyDescent="0.25">
      <c r="A22" s="152">
        <f t="shared" si="3"/>
        <v>44713</v>
      </c>
      <c r="B22" s="125">
        <v>6</v>
      </c>
      <c r="C22" s="130">
        <f t="shared" si="4"/>
        <v>1037592.3360042459</v>
      </c>
      <c r="D22" s="153">
        <f t="shared" si="0"/>
        <v>2593.98</v>
      </c>
      <c r="E22" s="153">
        <f t="shared" si="5"/>
        <v>3138.61</v>
      </c>
      <c r="F22" s="153">
        <f t="shared" si="2"/>
        <v>5732.59</v>
      </c>
      <c r="G22" s="153">
        <f t="shared" si="1"/>
        <v>1034453.7260042459</v>
      </c>
      <c r="H22" s="99"/>
      <c r="I22" s="99"/>
      <c r="J22" s="99"/>
      <c r="K22" s="112"/>
      <c r="L22" s="112"/>
      <c r="M22" s="108"/>
      <c r="N22" s="108"/>
      <c r="O22" s="81"/>
      <c r="P22" s="82"/>
    </row>
    <row r="23" spans="1:16" x14ac:dyDescent="0.25">
      <c r="A23" s="152">
        <f t="shared" si="3"/>
        <v>44743</v>
      </c>
      <c r="B23" s="125">
        <v>7</v>
      </c>
      <c r="C23" s="130">
        <f t="shared" si="4"/>
        <v>1034453.7260042459</v>
      </c>
      <c r="D23" s="153">
        <f t="shared" si="0"/>
        <v>2586.13</v>
      </c>
      <c r="E23" s="153">
        <f t="shared" si="5"/>
        <v>3146.46</v>
      </c>
      <c r="F23" s="153">
        <f t="shared" si="2"/>
        <v>5732.59</v>
      </c>
      <c r="G23" s="153">
        <f t="shared" si="1"/>
        <v>1031307.266004246</v>
      </c>
      <c r="H23" s="99"/>
      <c r="I23" s="99"/>
      <c r="J23" s="99"/>
      <c r="K23" s="112"/>
      <c r="L23" s="112"/>
      <c r="M23" s="108"/>
      <c r="N23" s="108"/>
      <c r="O23" s="81"/>
      <c r="P23" s="82"/>
    </row>
    <row r="24" spans="1:16" x14ac:dyDescent="0.25">
      <c r="A24" s="154">
        <f>EDATE(A23,1)</f>
        <v>44774</v>
      </c>
      <c r="B24" s="155">
        <v>8</v>
      </c>
      <c r="C24" s="156">
        <f t="shared" si="4"/>
        <v>1031307.266004246</v>
      </c>
      <c r="D24" s="157">
        <f t="shared" si="0"/>
        <v>2578.27</v>
      </c>
      <c r="E24" s="157">
        <f t="shared" si="5"/>
        <v>3154.32</v>
      </c>
      <c r="F24" s="153">
        <f t="shared" si="2"/>
        <v>5732.59</v>
      </c>
      <c r="G24" s="157">
        <f t="shared" si="1"/>
        <v>1028152.946004246</v>
      </c>
      <c r="K24" s="80"/>
      <c r="L24" s="80"/>
      <c r="M24" s="81"/>
      <c r="N24" s="81"/>
      <c r="O24" s="81"/>
      <c r="P24" s="82"/>
    </row>
    <row r="25" spans="1:16" x14ac:dyDescent="0.25">
      <c r="A25" s="154">
        <f t="shared" si="3"/>
        <v>44805</v>
      </c>
      <c r="B25" s="155">
        <v>9</v>
      </c>
      <c r="C25" s="156">
        <f t="shared" si="4"/>
        <v>1028152.946004246</v>
      </c>
      <c r="D25" s="157">
        <f t="shared" si="0"/>
        <v>2570.38</v>
      </c>
      <c r="E25" s="157">
        <f t="shared" si="5"/>
        <v>3162.21</v>
      </c>
      <c r="F25" s="153">
        <f t="shared" si="2"/>
        <v>5732.59</v>
      </c>
      <c r="G25" s="157">
        <f t="shared" si="1"/>
        <v>1024990.736004246</v>
      </c>
      <c r="K25" s="80"/>
      <c r="L25" s="80"/>
      <c r="M25" s="81"/>
      <c r="N25" s="81"/>
      <c r="O25" s="81"/>
      <c r="P25" s="82"/>
    </row>
    <row r="26" spans="1:16" x14ac:dyDescent="0.25">
      <c r="A26" s="154">
        <f t="shared" si="3"/>
        <v>44835</v>
      </c>
      <c r="B26" s="155">
        <v>10</v>
      </c>
      <c r="C26" s="156">
        <f t="shared" si="4"/>
        <v>1024990.736004246</v>
      </c>
      <c r="D26" s="157">
        <f t="shared" si="0"/>
        <v>2562.48</v>
      </c>
      <c r="E26" s="157">
        <f t="shared" si="5"/>
        <v>3170.11</v>
      </c>
      <c r="F26" s="153">
        <f t="shared" si="2"/>
        <v>5732.59</v>
      </c>
      <c r="G26" s="157">
        <f t="shared" si="1"/>
        <v>1021820.6260042461</v>
      </c>
      <c r="K26" s="80"/>
      <c r="L26" s="80"/>
      <c r="M26" s="81"/>
      <c r="N26" s="81"/>
      <c r="O26" s="81"/>
      <c r="P26" s="82"/>
    </row>
    <row r="27" spans="1:16" x14ac:dyDescent="0.25">
      <c r="A27" s="154">
        <f t="shared" si="3"/>
        <v>44866</v>
      </c>
      <c r="B27" s="155">
        <v>11</v>
      </c>
      <c r="C27" s="156">
        <f t="shared" si="4"/>
        <v>1021820.6260042461</v>
      </c>
      <c r="D27" s="157">
        <f t="shared" si="0"/>
        <v>2554.5500000000002</v>
      </c>
      <c r="E27" s="157">
        <f t="shared" si="5"/>
        <v>3178.04</v>
      </c>
      <c r="F27" s="153">
        <f t="shared" si="2"/>
        <v>5732.59</v>
      </c>
      <c r="G27" s="157">
        <f t="shared" si="1"/>
        <v>1018642.586004246</v>
      </c>
      <c r="K27" s="77"/>
      <c r="L27" s="77"/>
      <c r="M27" s="77"/>
      <c r="N27" s="77"/>
      <c r="O27" s="77"/>
      <c r="P27" s="77"/>
    </row>
    <row r="28" spans="1:16" x14ac:dyDescent="0.25">
      <c r="A28" s="154">
        <f t="shared" si="3"/>
        <v>44896</v>
      </c>
      <c r="B28" s="155">
        <v>12</v>
      </c>
      <c r="C28" s="156">
        <f t="shared" si="4"/>
        <v>1018642.586004246</v>
      </c>
      <c r="D28" s="157">
        <f t="shared" si="0"/>
        <v>2546.61</v>
      </c>
      <c r="E28" s="157">
        <f t="shared" si="5"/>
        <v>3185.98</v>
      </c>
      <c r="F28" s="153">
        <f t="shared" si="2"/>
        <v>5732.59</v>
      </c>
      <c r="G28" s="157">
        <f t="shared" si="1"/>
        <v>1015456.606004246</v>
      </c>
    </row>
    <row r="29" spans="1:16" x14ac:dyDescent="0.25">
      <c r="A29" s="154">
        <f t="shared" si="3"/>
        <v>44927</v>
      </c>
      <c r="B29" s="155">
        <v>13</v>
      </c>
      <c r="C29" s="156">
        <f t="shared" si="4"/>
        <v>1015456.606004246</v>
      </c>
      <c r="D29" s="157">
        <f t="shared" si="0"/>
        <v>2538.64</v>
      </c>
      <c r="E29" s="157">
        <f t="shared" si="5"/>
        <v>3193.9500000000003</v>
      </c>
      <c r="F29" s="153">
        <f t="shared" si="2"/>
        <v>5732.59</v>
      </c>
      <c r="G29" s="157">
        <f t="shared" si="1"/>
        <v>1012262.6560042461</v>
      </c>
    </row>
    <row r="30" spans="1:16" x14ac:dyDescent="0.25">
      <c r="A30" s="154">
        <f t="shared" si="3"/>
        <v>44958</v>
      </c>
      <c r="B30" s="155">
        <v>14</v>
      </c>
      <c r="C30" s="156">
        <f t="shared" si="4"/>
        <v>1012262.6560042461</v>
      </c>
      <c r="D30" s="157">
        <f t="shared" si="0"/>
        <v>2530.66</v>
      </c>
      <c r="E30" s="157">
        <f t="shared" si="5"/>
        <v>3201.9300000000003</v>
      </c>
      <c r="F30" s="153">
        <f t="shared" si="2"/>
        <v>5732.59</v>
      </c>
      <c r="G30" s="157">
        <f t="shared" si="1"/>
        <v>1009060.726004246</v>
      </c>
    </row>
    <row r="31" spans="1:16" x14ac:dyDescent="0.25">
      <c r="A31" s="154">
        <f t="shared" si="3"/>
        <v>44986</v>
      </c>
      <c r="B31" s="155">
        <v>15</v>
      </c>
      <c r="C31" s="156">
        <f t="shared" si="4"/>
        <v>1009060.726004246</v>
      </c>
      <c r="D31" s="157">
        <f t="shared" si="0"/>
        <v>2522.65</v>
      </c>
      <c r="E31" s="157">
        <f t="shared" si="5"/>
        <v>3209.94</v>
      </c>
      <c r="F31" s="153">
        <f t="shared" si="2"/>
        <v>5732.59</v>
      </c>
      <c r="G31" s="157">
        <f t="shared" si="1"/>
        <v>1005850.7860042461</v>
      </c>
    </row>
    <row r="32" spans="1:16" x14ac:dyDescent="0.25">
      <c r="A32" s="154">
        <f t="shared" si="3"/>
        <v>45017</v>
      </c>
      <c r="B32" s="155">
        <v>16</v>
      </c>
      <c r="C32" s="156">
        <f t="shared" si="4"/>
        <v>1005850.7860042461</v>
      </c>
      <c r="D32" s="157">
        <f t="shared" si="0"/>
        <v>2514.63</v>
      </c>
      <c r="E32" s="157">
        <f t="shared" si="5"/>
        <v>3217.96</v>
      </c>
      <c r="F32" s="153">
        <f t="shared" si="2"/>
        <v>5732.59</v>
      </c>
      <c r="G32" s="157">
        <f t="shared" si="1"/>
        <v>1002632.8260042461</v>
      </c>
    </row>
    <row r="33" spans="1:7" x14ac:dyDescent="0.25">
      <c r="A33" s="154">
        <f t="shared" si="3"/>
        <v>45047</v>
      </c>
      <c r="B33" s="155">
        <v>17</v>
      </c>
      <c r="C33" s="156">
        <f t="shared" si="4"/>
        <v>1002632.8260042461</v>
      </c>
      <c r="D33" s="157">
        <f t="shared" si="0"/>
        <v>2506.58</v>
      </c>
      <c r="E33" s="157">
        <f t="shared" si="5"/>
        <v>3226.01</v>
      </c>
      <c r="F33" s="153">
        <f t="shared" si="2"/>
        <v>5732.59</v>
      </c>
      <c r="G33" s="157">
        <f t="shared" si="1"/>
        <v>999406.81600424612</v>
      </c>
    </row>
    <row r="34" spans="1:7" x14ac:dyDescent="0.25">
      <c r="A34" s="154">
        <f t="shared" si="3"/>
        <v>45078</v>
      </c>
      <c r="B34" s="155">
        <v>18</v>
      </c>
      <c r="C34" s="156">
        <f t="shared" si="4"/>
        <v>999406.81600424612</v>
      </c>
      <c r="D34" s="157">
        <f t="shared" si="0"/>
        <v>2498.52</v>
      </c>
      <c r="E34" s="157">
        <f t="shared" si="5"/>
        <v>3234.07</v>
      </c>
      <c r="F34" s="153">
        <f t="shared" si="2"/>
        <v>5732.59</v>
      </c>
      <c r="G34" s="157">
        <f t="shared" si="1"/>
        <v>996172.74600424618</v>
      </c>
    </row>
    <row r="35" spans="1:7" x14ac:dyDescent="0.25">
      <c r="A35" s="154">
        <f t="shared" si="3"/>
        <v>45108</v>
      </c>
      <c r="B35" s="155">
        <v>19</v>
      </c>
      <c r="C35" s="156">
        <f t="shared" si="4"/>
        <v>996172.74600424618</v>
      </c>
      <c r="D35" s="157">
        <f t="shared" si="0"/>
        <v>2490.4299999999998</v>
      </c>
      <c r="E35" s="157">
        <f t="shared" si="5"/>
        <v>3242.1600000000003</v>
      </c>
      <c r="F35" s="153">
        <f t="shared" si="2"/>
        <v>5732.59</v>
      </c>
      <c r="G35" s="157">
        <f t="shared" si="1"/>
        <v>992930.58600424614</v>
      </c>
    </row>
    <row r="36" spans="1:7" x14ac:dyDescent="0.25">
      <c r="A36" s="154">
        <f t="shared" si="3"/>
        <v>45139</v>
      </c>
      <c r="B36" s="155">
        <v>20</v>
      </c>
      <c r="C36" s="156">
        <f t="shared" si="4"/>
        <v>992930.58600424614</v>
      </c>
      <c r="D36" s="157">
        <f t="shared" si="0"/>
        <v>2482.33</v>
      </c>
      <c r="E36" s="157">
        <f t="shared" si="5"/>
        <v>3250.26</v>
      </c>
      <c r="F36" s="153">
        <f t="shared" si="2"/>
        <v>5732.59</v>
      </c>
      <c r="G36" s="157">
        <f t="shared" si="1"/>
        <v>989680.32600424613</v>
      </c>
    </row>
    <row r="37" spans="1:7" x14ac:dyDescent="0.25">
      <c r="A37" s="154">
        <f t="shared" si="3"/>
        <v>45170</v>
      </c>
      <c r="B37" s="155">
        <v>21</v>
      </c>
      <c r="C37" s="156">
        <f t="shared" si="4"/>
        <v>989680.32600424613</v>
      </c>
      <c r="D37" s="157">
        <f t="shared" si="0"/>
        <v>2474.1999999999998</v>
      </c>
      <c r="E37" s="157">
        <f t="shared" si="5"/>
        <v>3258.3900000000003</v>
      </c>
      <c r="F37" s="153">
        <f t="shared" si="2"/>
        <v>5732.59</v>
      </c>
      <c r="G37" s="157">
        <f t="shared" si="1"/>
        <v>986421.93600424612</v>
      </c>
    </row>
    <row r="38" spans="1:7" x14ac:dyDescent="0.25">
      <c r="A38" s="154">
        <f t="shared" si="3"/>
        <v>45200</v>
      </c>
      <c r="B38" s="155">
        <v>22</v>
      </c>
      <c r="C38" s="156">
        <f t="shared" si="4"/>
        <v>986421.93600424612</v>
      </c>
      <c r="D38" s="157">
        <f t="shared" si="0"/>
        <v>2466.0500000000002</v>
      </c>
      <c r="E38" s="157">
        <f t="shared" si="5"/>
        <v>3266.54</v>
      </c>
      <c r="F38" s="153">
        <f t="shared" si="2"/>
        <v>5732.59</v>
      </c>
      <c r="G38" s="157">
        <f t="shared" si="1"/>
        <v>983155.39600424608</v>
      </c>
    </row>
    <row r="39" spans="1:7" x14ac:dyDescent="0.25">
      <c r="A39" s="154">
        <f t="shared" si="3"/>
        <v>45231</v>
      </c>
      <c r="B39" s="155">
        <v>23</v>
      </c>
      <c r="C39" s="156">
        <f t="shared" si="4"/>
        <v>983155.39600424608</v>
      </c>
      <c r="D39" s="157">
        <f t="shared" si="0"/>
        <v>2457.89</v>
      </c>
      <c r="E39" s="157">
        <f t="shared" si="5"/>
        <v>3274.7000000000003</v>
      </c>
      <c r="F39" s="153">
        <f t="shared" si="2"/>
        <v>5732.59</v>
      </c>
      <c r="G39" s="157">
        <f t="shared" si="1"/>
        <v>979880.69600424613</v>
      </c>
    </row>
    <row r="40" spans="1:7" x14ac:dyDescent="0.25">
      <c r="A40" s="154">
        <f t="shared" si="3"/>
        <v>45261</v>
      </c>
      <c r="B40" s="155">
        <v>24</v>
      </c>
      <c r="C40" s="156">
        <f t="shared" si="4"/>
        <v>979880.69600424613</v>
      </c>
      <c r="D40" s="157">
        <f t="shared" si="0"/>
        <v>2449.6999999999998</v>
      </c>
      <c r="E40" s="157">
        <f t="shared" si="5"/>
        <v>3282.8900000000003</v>
      </c>
      <c r="F40" s="153">
        <f t="shared" si="2"/>
        <v>5732.59</v>
      </c>
      <c r="G40" s="157">
        <f t="shared" si="1"/>
        <v>976597.80600424611</v>
      </c>
    </row>
    <row r="41" spans="1:7" x14ac:dyDescent="0.25">
      <c r="A41" s="154">
        <f t="shared" si="3"/>
        <v>45292</v>
      </c>
      <c r="B41" s="155">
        <v>25</v>
      </c>
      <c r="C41" s="156">
        <f t="shared" si="4"/>
        <v>976597.80600424611</v>
      </c>
      <c r="D41" s="157">
        <f t="shared" si="0"/>
        <v>2441.4899999999998</v>
      </c>
      <c r="E41" s="157">
        <f t="shared" si="5"/>
        <v>3291.1000000000004</v>
      </c>
      <c r="F41" s="153">
        <f t="shared" si="2"/>
        <v>5732.59</v>
      </c>
      <c r="G41" s="157">
        <f t="shared" si="1"/>
        <v>973306.70600424614</v>
      </c>
    </row>
    <row r="42" spans="1:7" x14ac:dyDescent="0.25">
      <c r="A42" s="154">
        <f t="shared" si="3"/>
        <v>45323</v>
      </c>
      <c r="B42" s="155">
        <v>26</v>
      </c>
      <c r="C42" s="156">
        <f t="shared" si="4"/>
        <v>973306.70600424614</v>
      </c>
      <c r="D42" s="157">
        <f t="shared" si="0"/>
        <v>2433.27</v>
      </c>
      <c r="E42" s="157">
        <f t="shared" si="5"/>
        <v>3299.32</v>
      </c>
      <c r="F42" s="153">
        <f t="shared" si="2"/>
        <v>5732.59</v>
      </c>
      <c r="G42" s="157">
        <f t="shared" si="1"/>
        <v>970007.38600424619</v>
      </c>
    </row>
    <row r="43" spans="1:7" x14ac:dyDescent="0.25">
      <c r="A43" s="154">
        <f t="shared" si="3"/>
        <v>45352</v>
      </c>
      <c r="B43" s="155">
        <v>27</v>
      </c>
      <c r="C43" s="156">
        <f t="shared" si="4"/>
        <v>970007.38600424619</v>
      </c>
      <c r="D43" s="157">
        <f t="shared" si="0"/>
        <v>2425.02</v>
      </c>
      <c r="E43" s="157">
        <f t="shared" si="5"/>
        <v>3307.57</v>
      </c>
      <c r="F43" s="153">
        <f t="shared" si="2"/>
        <v>5732.59</v>
      </c>
      <c r="G43" s="157">
        <f t="shared" si="1"/>
        <v>966699.81600424624</v>
      </c>
    </row>
    <row r="44" spans="1:7" x14ac:dyDescent="0.25">
      <c r="A44" s="154">
        <f t="shared" si="3"/>
        <v>45383</v>
      </c>
      <c r="B44" s="155">
        <v>28</v>
      </c>
      <c r="C44" s="156">
        <f t="shared" si="4"/>
        <v>966699.81600424624</v>
      </c>
      <c r="D44" s="157">
        <f t="shared" si="0"/>
        <v>2416.75</v>
      </c>
      <c r="E44" s="157">
        <f t="shared" si="5"/>
        <v>3315.84</v>
      </c>
      <c r="F44" s="153">
        <f t="shared" si="2"/>
        <v>5732.59</v>
      </c>
      <c r="G44" s="157">
        <f t="shared" si="1"/>
        <v>963383.97600424627</v>
      </c>
    </row>
    <row r="45" spans="1:7" x14ac:dyDescent="0.25">
      <c r="A45" s="154">
        <f t="shared" si="3"/>
        <v>45413</v>
      </c>
      <c r="B45" s="155">
        <v>29</v>
      </c>
      <c r="C45" s="156">
        <f t="shared" si="4"/>
        <v>963383.97600424627</v>
      </c>
      <c r="D45" s="157">
        <f t="shared" si="0"/>
        <v>2408.46</v>
      </c>
      <c r="E45" s="157">
        <f t="shared" si="5"/>
        <v>3324.13</v>
      </c>
      <c r="F45" s="153">
        <f t="shared" si="2"/>
        <v>5732.59</v>
      </c>
      <c r="G45" s="157">
        <f t="shared" si="1"/>
        <v>960059.84600424627</v>
      </c>
    </row>
    <row r="46" spans="1:7" x14ac:dyDescent="0.25">
      <c r="A46" s="154">
        <f t="shared" si="3"/>
        <v>45444</v>
      </c>
      <c r="B46" s="155">
        <v>30</v>
      </c>
      <c r="C46" s="156">
        <f t="shared" si="4"/>
        <v>960059.84600424627</v>
      </c>
      <c r="D46" s="157">
        <f t="shared" si="0"/>
        <v>2400.15</v>
      </c>
      <c r="E46" s="157">
        <f t="shared" si="5"/>
        <v>3332.44</v>
      </c>
      <c r="F46" s="153">
        <f t="shared" si="2"/>
        <v>5732.59</v>
      </c>
      <c r="G46" s="157">
        <f t="shared" si="1"/>
        <v>956727.40600424632</v>
      </c>
    </row>
    <row r="47" spans="1:7" x14ac:dyDescent="0.25">
      <c r="A47" s="154">
        <f t="shared" si="3"/>
        <v>45474</v>
      </c>
      <c r="B47" s="155">
        <v>31</v>
      </c>
      <c r="C47" s="156">
        <f t="shared" si="4"/>
        <v>956727.40600424632</v>
      </c>
      <c r="D47" s="157">
        <f t="shared" si="0"/>
        <v>2391.8200000000002</v>
      </c>
      <c r="E47" s="157">
        <f t="shared" si="5"/>
        <v>3340.77</v>
      </c>
      <c r="F47" s="153">
        <f t="shared" si="2"/>
        <v>5732.59</v>
      </c>
      <c r="G47" s="157">
        <f t="shared" si="1"/>
        <v>953386.63600424631</v>
      </c>
    </row>
    <row r="48" spans="1:7" x14ac:dyDescent="0.25">
      <c r="A48" s="154">
        <f t="shared" si="3"/>
        <v>45505</v>
      </c>
      <c r="B48" s="155">
        <v>32</v>
      </c>
      <c r="C48" s="156">
        <f t="shared" si="4"/>
        <v>953386.63600424631</v>
      </c>
      <c r="D48" s="157">
        <f t="shared" si="0"/>
        <v>2383.4699999999998</v>
      </c>
      <c r="E48" s="157">
        <f t="shared" si="5"/>
        <v>3349.1200000000003</v>
      </c>
      <c r="F48" s="153">
        <f t="shared" si="2"/>
        <v>5732.59</v>
      </c>
      <c r="G48" s="157">
        <f t="shared" si="1"/>
        <v>950037.51600424631</v>
      </c>
    </row>
    <row r="49" spans="1:7" x14ac:dyDescent="0.25">
      <c r="A49" s="154">
        <f t="shared" si="3"/>
        <v>45536</v>
      </c>
      <c r="B49" s="155">
        <v>33</v>
      </c>
      <c r="C49" s="156">
        <f t="shared" si="4"/>
        <v>950037.51600424631</v>
      </c>
      <c r="D49" s="157">
        <f t="shared" si="0"/>
        <v>2375.09</v>
      </c>
      <c r="E49" s="157">
        <f t="shared" si="5"/>
        <v>3357.5</v>
      </c>
      <c r="F49" s="153">
        <f t="shared" si="2"/>
        <v>5732.59</v>
      </c>
      <c r="G49" s="157">
        <f t="shared" si="1"/>
        <v>946680.01600424631</v>
      </c>
    </row>
    <row r="50" spans="1:7" x14ac:dyDescent="0.25">
      <c r="A50" s="154">
        <f t="shared" si="3"/>
        <v>45566</v>
      </c>
      <c r="B50" s="155">
        <v>34</v>
      </c>
      <c r="C50" s="156">
        <f t="shared" si="4"/>
        <v>946680.01600424631</v>
      </c>
      <c r="D50" s="157">
        <f t="shared" si="0"/>
        <v>2366.6999999999998</v>
      </c>
      <c r="E50" s="157">
        <f t="shared" si="5"/>
        <v>3365.8900000000003</v>
      </c>
      <c r="F50" s="153">
        <f t="shared" si="2"/>
        <v>5732.59</v>
      </c>
      <c r="G50" s="157">
        <f t="shared" si="1"/>
        <v>943314.1260042463</v>
      </c>
    </row>
    <row r="51" spans="1:7" x14ac:dyDescent="0.25">
      <c r="A51" s="154">
        <f t="shared" si="3"/>
        <v>45597</v>
      </c>
      <c r="B51" s="155">
        <v>35</v>
      </c>
      <c r="C51" s="156">
        <f t="shared" si="4"/>
        <v>943314.1260042463</v>
      </c>
      <c r="D51" s="157">
        <f t="shared" si="0"/>
        <v>2358.29</v>
      </c>
      <c r="E51" s="157">
        <f t="shared" si="5"/>
        <v>3374.3</v>
      </c>
      <c r="F51" s="153">
        <f t="shared" si="2"/>
        <v>5732.59</v>
      </c>
      <c r="G51" s="157">
        <f t="shared" si="1"/>
        <v>939939.82600424625</v>
      </c>
    </row>
    <row r="52" spans="1:7" x14ac:dyDescent="0.25">
      <c r="A52" s="154">
        <f t="shared" si="3"/>
        <v>45627</v>
      </c>
      <c r="B52" s="155">
        <v>36</v>
      </c>
      <c r="C52" s="156">
        <f t="shared" si="4"/>
        <v>939939.82600424625</v>
      </c>
      <c r="D52" s="157">
        <f t="shared" si="0"/>
        <v>2349.85</v>
      </c>
      <c r="E52" s="157">
        <f t="shared" si="5"/>
        <v>3382.7400000000002</v>
      </c>
      <c r="F52" s="153">
        <f t="shared" si="2"/>
        <v>5732.59</v>
      </c>
      <c r="G52" s="157">
        <f t="shared" si="1"/>
        <v>936557.08600424626</v>
      </c>
    </row>
    <row r="53" spans="1:7" x14ac:dyDescent="0.25">
      <c r="A53" s="154">
        <f t="shared" si="3"/>
        <v>45658</v>
      </c>
      <c r="B53" s="155">
        <v>37</v>
      </c>
      <c r="C53" s="156">
        <f t="shared" si="4"/>
        <v>936557.08600424626</v>
      </c>
      <c r="D53" s="157">
        <f t="shared" si="0"/>
        <v>2341.39</v>
      </c>
      <c r="E53" s="157">
        <f t="shared" si="5"/>
        <v>3391.2000000000003</v>
      </c>
      <c r="F53" s="153">
        <f t="shared" si="2"/>
        <v>5732.59</v>
      </c>
      <c r="G53" s="157">
        <f t="shared" si="1"/>
        <v>933165.88600424631</v>
      </c>
    </row>
    <row r="54" spans="1:7" x14ac:dyDescent="0.25">
      <c r="A54" s="154">
        <f t="shared" si="3"/>
        <v>45689</v>
      </c>
      <c r="B54" s="155">
        <v>38</v>
      </c>
      <c r="C54" s="156">
        <f t="shared" si="4"/>
        <v>933165.88600424631</v>
      </c>
      <c r="D54" s="157">
        <f t="shared" si="0"/>
        <v>2332.91</v>
      </c>
      <c r="E54" s="157">
        <f t="shared" si="5"/>
        <v>3399.6800000000003</v>
      </c>
      <c r="F54" s="153">
        <f t="shared" si="2"/>
        <v>5732.59</v>
      </c>
      <c r="G54" s="157">
        <f t="shared" si="1"/>
        <v>929766.20600424625</v>
      </c>
    </row>
    <row r="55" spans="1:7" x14ac:dyDescent="0.25">
      <c r="A55" s="154">
        <f t="shared" si="3"/>
        <v>45717</v>
      </c>
      <c r="B55" s="155">
        <v>39</v>
      </c>
      <c r="C55" s="156">
        <f t="shared" si="4"/>
        <v>929766.20600424625</v>
      </c>
      <c r="D55" s="157">
        <f t="shared" si="0"/>
        <v>2324.42</v>
      </c>
      <c r="E55" s="157">
        <f t="shared" si="5"/>
        <v>3408.17</v>
      </c>
      <c r="F55" s="153">
        <f t="shared" si="2"/>
        <v>5732.59</v>
      </c>
      <c r="G55" s="157">
        <f t="shared" si="1"/>
        <v>926358.03600424621</v>
      </c>
    </row>
    <row r="56" spans="1:7" x14ac:dyDescent="0.25">
      <c r="A56" s="154">
        <f t="shared" si="3"/>
        <v>45748</v>
      </c>
      <c r="B56" s="155">
        <v>40</v>
      </c>
      <c r="C56" s="156">
        <f t="shared" si="4"/>
        <v>926358.03600424621</v>
      </c>
      <c r="D56" s="157">
        <f t="shared" si="0"/>
        <v>2315.9</v>
      </c>
      <c r="E56" s="157">
        <f t="shared" si="5"/>
        <v>3416.69</v>
      </c>
      <c r="F56" s="153">
        <f t="shared" si="2"/>
        <v>5732.59</v>
      </c>
      <c r="G56" s="157">
        <f t="shared" si="1"/>
        <v>922941.34600424627</v>
      </c>
    </row>
    <row r="57" spans="1:7" x14ac:dyDescent="0.25">
      <c r="A57" s="154">
        <f t="shared" si="3"/>
        <v>45778</v>
      </c>
      <c r="B57" s="155">
        <v>41</v>
      </c>
      <c r="C57" s="156">
        <f t="shared" si="4"/>
        <v>922941.34600424627</v>
      </c>
      <c r="D57" s="157">
        <f t="shared" si="0"/>
        <v>2307.35</v>
      </c>
      <c r="E57" s="157">
        <f t="shared" si="5"/>
        <v>3425.2400000000002</v>
      </c>
      <c r="F57" s="153">
        <f t="shared" si="2"/>
        <v>5732.59</v>
      </c>
      <c r="G57" s="157">
        <f t="shared" si="1"/>
        <v>919516.10600424628</v>
      </c>
    </row>
    <row r="58" spans="1:7" x14ac:dyDescent="0.25">
      <c r="A58" s="154">
        <f t="shared" si="3"/>
        <v>45809</v>
      </c>
      <c r="B58" s="155">
        <v>42</v>
      </c>
      <c r="C58" s="156">
        <f t="shared" si="4"/>
        <v>919516.10600424628</v>
      </c>
      <c r="D58" s="157">
        <f t="shared" si="0"/>
        <v>2298.79</v>
      </c>
      <c r="E58" s="157">
        <f t="shared" si="5"/>
        <v>3433.8</v>
      </c>
      <c r="F58" s="153">
        <f t="shared" si="2"/>
        <v>5732.59</v>
      </c>
      <c r="G58" s="157">
        <f t="shared" si="1"/>
        <v>916082.30600424623</v>
      </c>
    </row>
    <row r="59" spans="1:7" x14ac:dyDescent="0.25">
      <c r="A59" s="154">
        <f t="shared" si="3"/>
        <v>45839</v>
      </c>
      <c r="B59" s="155">
        <v>43</v>
      </c>
      <c r="C59" s="156">
        <f t="shared" si="4"/>
        <v>916082.30600424623</v>
      </c>
      <c r="D59" s="157">
        <f t="shared" si="0"/>
        <v>2290.21</v>
      </c>
      <c r="E59" s="157">
        <f t="shared" si="5"/>
        <v>3442.38</v>
      </c>
      <c r="F59" s="153">
        <f t="shared" si="2"/>
        <v>5732.59</v>
      </c>
      <c r="G59" s="157">
        <f t="shared" si="1"/>
        <v>912639.92600424623</v>
      </c>
    </row>
    <row r="60" spans="1:7" x14ac:dyDescent="0.25">
      <c r="A60" s="154">
        <f t="shared" si="3"/>
        <v>45870</v>
      </c>
      <c r="B60" s="155">
        <v>44</v>
      </c>
      <c r="C60" s="156">
        <f t="shared" si="4"/>
        <v>912639.92600424623</v>
      </c>
      <c r="D60" s="157">
        <f t="shared" si="0"/>
        <v>2281.6</v>
      </c>
      <c r="E60" s="157">
        <f t="shared" si="5"/>
        <v>3450.9900000000002</v>
      </c>
      <c r="F60" s="153">
        <f t="shared" si="2"/>
        <v>5732.59</v>
      </c>
      <c r="G60" s="157">
        <f t="shared" si="1"/>
        <v>909188.93600424624</v>
      </c>
    </row>
    <row r="61" spans="1:7" x14ac:dyDescent="0.25">
      <c r="A61" s="154">
        <f t="shared" si="3"/>
        <v>45901</v>
      </c>
      <c r="B61" s="155">
        <v>45</v>
      </c>
      <c r="C61" s="156">
        <f t="shared" si="4"/>
        <v>909188.93600424624</v>
      </c>
      <c r="D61" s="157">
        <f t="shared" si="0"/>
        <v>2272.9699999999998</v>
      </c>
      <c r="E61" s="157">
        <f t="shared" si="5"/>
        <v>3459.6200000000003</v>
      </c>
      <c r="F61" s="153">
        <f t="shared" si="2"/>
        <v>5732.59</v>
      </c>
      <c r="G61" s="157">
        <f t="shared" si="1"/>
        <v>905729.31600424624</v>
      </c>
    </row>
    <row r="62" spans="1:7" x14ac:dyDescent="0.25">
      <c r="A62" s="154">
        <f t="shared" si="3"/>
        <v>45931</v>
      </c>
      <c r="B62" s="155">
        <v>46</v>
      </c>
      <c r="C62" s="156">
        <f t="shared" si="4"/>
        <v>905729.31600424624</v>
      </c>
      <c r="D62" s="157">
        <f t="shared" si="0"/>
        <v>2264.3200000000002</v>
      </c>
      <c r="E62" s="157">
        <f t="shared" si="5"/>
        <v>3468.27</v>
      </c>
      <c r="F62" s="153">
        <f t="shared" si="2"/>
        <v>5732.59</v>
      </c>
      <c r="G62" s="157">
        <f t="shared" si="1"/>
        <v>902261.04600424622</v>
      </c>
    </row>
    <row r="63" spans="1:7" x14ac:dyDescent="0.25">
      <c r="A63" s="154">
        <f t="shared" si="3"/>
        <v>45962</v>
      </c>
      <c r="B63" s="155">
        <v>47</v>
      </c>
      <c r="C63" s="156">
        <f t="shared" si="4"/>
        <v>902261.04600424622</v>
      </c>
      <c r="D63" s="157">
        <f t="shared" si="0"/>
        <v>2255.65</v>
      </c>
      <c r="E63" s="157">
        <f t="shared" si="5"/>
        <v>3476.94</v>
      </c>
      <c r="F63" s="153">
        <f t="shared" si="2"/>
        <v>5732.59</v>
      </c>
      <c r="G63" s="157">
        <f t="shared" si="1"/>
        <v>898784.10600424628</v>
      </c>
    </row>
    <row r="64" spans="1:7" x14ac:dyDescent="0.25">
      <c r="A64" s="154">
        <f t="shared" si="3"/>
        <v>45992</v>
      </c>
      <c r="B64" s="155">
        <v>48</v>
      </c>
      <c r="C64" s="156">
        <f t="shared" si="4"/>
        <v>898784.10600424628</v>
      </c>
      <c r="D64" s="157">
        <f t="shared" si="0"/>
        <v>2246.96</v>
      </c>
      <c r="E64" s="157">
        <f t="shared" si="5"/>
        <v>3485.63</v>
      </c>
      <c r="F64" s="153">
        <f t="shared" si="2"/>
        <v>5732.59</v>
      </c>
      <c r="G64" s="157">
        <f t="shared" si="1"/>
        <v>895298.47600424627</v>
      </c>
    </row>
    <row r="65" spans="1:7" x14ac:dyDescent="0.25">
      <c r="A65" s="154">
        <f t="shared" si="3"/>
        <v>46023</v>
      </c>
      <c r="B65" s="155">
        <v>49</v>
      </c>
      <c r="C65" s="156">
        <f t="shared" si="4"/>
        <v>895298.47600424627</v>
      </c>
      <c r="D65" s="157">
        <f t="shared" si="0"/>
        <v>2238.25</v>
      </c>
      <c r="E65" s="157">
        <f t="shared" si="5"/>
        <v>3494.34</v>
      </c>
      <c r="F65" s="153">
        <f t="shared" si="2"/>
        <v>5732.59</v>
      </c>
      <c r="G65" s="157">
        <f t="shared" si="1"/>
        <v>891804.13600424631</v>
      </c>
    </row>
    <row r="66" spans="1:7" x14ac:dyDescent="0.25">
      <c r="A66" s="154">
        <f t="shared" si="3"/>
        <v>46054</v>
      </c>
      <c r="B66" s="155">
        <v>50</v>
      </c>
      <c r="C66" s="156">
        <f t="shared" si="4"/>
        <v>891804.13600424631</v>
      </c>
      <c r="D66" s="157">
        <f t="shared" si="0"/>
        <v>2229.5100000000002</v>
      </c>
      <c r="E66" s="157">
        <f t="shared" si="5"/>
        <v>3503.08</v>
      </c>
      <c r="F66" s="153">
        <f t="shared" si="2"/>
        <v>5732.59</v>
      </c>
      <c r="G66" s="157">
        <f t="shared" si="1"/>
        <v>888301.05600424635</v>
      </c>
    </row>
    <row r="67" spans="1:7" x14ac:dyDescent="0.25">
      <c r="A67" s="154">
        <f t="shared" si="3"/>
        <v>46082</v>
      </c>
      <c r="B67" s="155">
        <v>51</v>
      </c>
      <c r="C67" s="156">
        <f t="shared" si="4"/>
        <v>888301.05600424635</v>
      </c>
      <c r="D67" s="157">
        <f t="shared" si="0"/>
        <v>2220.75</v>
      </c>
      <c r="E67" s="157">
        <f t="shared" si="5"/>
        <v>3511.84</v>
      </c>
      <c r="F67" s="153">
        <f t="shared" si="2"/>
        <v>5732.59</v>
      </c>
      <c r="G67" s="157">
        <f t="shared" si="1"/>
        <v>884789.21600424638</v>
      </c>
    </row>
    <row r="68" spans="1:7" x14ac:dyDescent="0.25">
      <c r="A68" s="154">
        <f t="shared" si="3"/>
        <v>46113</v>
      </c>
      <c r="B68" s="155">
        <v>52</v>
      </c>
      <c r="C68" s="156">
        <f t="shared" si="4"/>
        <v>884789.21600424638</v>
      </c>
      <c r="D68" s="157">
        <f t="shared" si="0"/>
        <v>2211.9699999999998</v>
      </c>
      <c r="E68" s="157">
        <f t="shared" si="5"/>
        <v>3520.6200000000003</v>
      </c>
      <c r="F68" s="153">
        <f t="shared" si="2"/>
        <v>5732.59</v>
      </c>
      <c r="G68" s="157">
        <f t="shared" si="1"/>
        <v>881268.59600424638</v>
      </c>
    </row>
    <row r="69" spans="1:7" x14ac:dyDescent="0.25">
      <c r="A69" s="154">
        <f t="shared" si="3"/>
        <v>46143</v>
      </c>
      <c r="B69" s="155">
        <v>53</v>
      </c>
      <c r="C69" s="156">
        <f t="shared" si="4"/>
        <v>881268.59600424638</v>
      </c>
      <c r="D69" s="157">
        <f t="shared" si="0"/>
        <v>2203.17</v>
      </c>
      <c r="E69" s="157">
        <f t="shared" si="5"/>
        <v>3529.42</v>
      </c>
      <c r="F69" s="153">
        <f t="shared" si="2"/>
        <v>5732.59</v>
      </c>
      <c r="G69" s="157">
        <f t="shared" si="1"/>
        <v>877739.17600424634</v>
      </c>
    </row>
    <row r="70" spans="1:7" x14ac:dyDescent="0.25">
      <c r="A70" s="154">
        <f t="shared" si="3"/>
        <v>46174</v>
      </c>
      <c r="B70" s="155">
        <v>54</v>
      </c>
      <c r="C70" s="156">
        <f t="shared" si="4"/>
        <v>877739.17600424634</v>
      </c>
      <c r="D70" s="157">
        <f t="shared" si="0"/>
        <v>2194.35</v>
      </c>
      <c r="E70" s="157">
        <f t="shared" si="5"/>
        <v>3538.2400000000002</v>
      </c>
      <c r="F70" s="153">
        <f t="shared" si="2"/>
        <v>5732.59</v>
      </c>
      <c r="G70" s="157">
        <f t="shared" si="1"/>
        <v>874200.93600424635</v>
      </c>
    </row>
    <row r="71" spans="1:7" x14ac:dyDescent="0.25">
      <c r="A71" s="154">
        <f t="shared" si="3"/>
        <v>46204</v>
      </c>
      <c r="B71" s="155">
        <v>55</v>
      </c>
      <c r="C71" s="156">
        <f t="shared" si="4"/>
        <v>874200.93600424635</v>
      </c>
      <c r="D71" s="157">
        <f t="shared" si="0"/>
        <v>2185.5</v>
      </c>
      <c r="E71" s="157">
        <f t="shared" si="5"/>
        <v>3547.09</v>
      </c>
      <c r="F71" s="153">
        <f t="shared" si="2"/>
        <v>5732.59</v>
      </c>
      <c r="G71" s="157">
        <f t="shared" si="1"/>
        <v>870653.84600424638</v>
      </c>
    </row>
    <row r="72" spans="1:7" x14ac:dyDescent="0.25">
      <c r="A72" s="154">
        <f t="shared" si="3"/>
        <v>46235</v>
      </c>
      <c r="B72" s="155">
        <v>56</v>
      </c>
      <c r="C72" s="156">
        <f t="shared" si="4"/>
        <v>870653.84600424638</v>
      </c>
      <c r="D72" s="157">
        <f t="shared" si="0"/>
        <v>2176.63</v>
      </c>
      <c r="E72" s="157">
        <f t="shared" si="5"/>
        <v>3555.96</v>
      </c>
      <c r="F72" s="153">
        <f t="shared" si="2"/>
        <v>5732.59</v>
      </c>
      <c r="G72" s="157">
        <f t="shared" si="1"/>
        <v>867097.88600424642</v>
      </c>
    </row>
    <row r="73" spans="1:7" x14ac:dyDescent="0.25">
      <c r="A73" s="154">
        <f t="shared" si="3"/>
        <v>46266</v>
      </c>
      <c r="B73" s="155">
        <v>57</v>
      </c>
      <c r="C73" s="156">
        <f t="shared" si="4"/>
        <v>867097.88600424642</v>
      </c>
      <c r="D73" s="157">
        <f t="shared" si="0"/>
        <v>2167.7399999999998</v>
      </c>
      <c r="E73" s="157">
        <f t="shared" si="5"/>
        <v>3564.8500000000004</v>
      </c>
      <c r="F73" s="153">
        <f t="shared" si="2"/>
        <v>5732.59</v>
      </c>
      <c r="G73" s="157">
        <f t="shared" si="1"/>
        <v>863533.03600424645</v>
      </c>
    </row>
    <row r="74" spans="1:7" x14ac:dyDescent="0.25">
      <c r="A74" s="154">
        <f t="shared" si="3"/>
        <v>46296</v>
      </c>
      <c r="B74" s="155">
        <v>58</v>
      </c>
      <c r="C74" s="156">
        <f t="shared" si="4"/>
        <v>863533.03600424645</v>
      </c>
      <c r="D74" s="157">
        <f t="shared" si="0"/>
        <v>2158.83</v>
      </c>
      <c r="E74" s="157">
        <f t="shared" si="5"/>
        <v>3573.76</v>
      </c>
      <c r="F74" s="153">
        <f t="shared" si="2"/>
        <v>5732.59</v>
      </c>
      <c r="G74" s="157">
        <f t="shared" si="1"/>
        <v>859959.27600424644</v>
      </c>
    </row>
    <row r="75" spans="1:7" x14ac:dyDescent="0.25">
      <c r="A75" s="154">
        <f t="shared" si="3"/>
        <v>46327</v>
      </c>
      <c r="B75" s="155">
        <v>59</v>
      </c>
      <c r="C75" s="156">
        <f t="shared" si="4"/>
        <v>859959.27600424644</v>
      </c>
      <c r="D75" s="157">
        <f t="shared" si="0"/>
        <v>2149.9</v>
      </c>
      <c r="E75" s="157">
        <f t="shared" si="5"/>
        <v>3582.69</v>
      </c>
      <c r="F75" s="153">
        <f t="shared" si="2"/>
        <v>5732.59</v>
      </c>
      <c r="G75" s="157">
        <f t="shared" si="1"/>
        <v>856376.58600424649</v>
      </c>
    </row>
    <row r="76" spans="1:7" x14ac:dyDescent="0.25">
      <c r="A76" s="154">
        <f t="shared" si="3"/>
        <v>46357</v>
      </c>
      <c r="B76" s="155">
        <v>60</v>
      </c>
      <c r="C76" s="156">
        <f>G75</f>
        <v>856376.58600424649</v>
      </c>
      <c r="D76" s="157">
        <f>ROUND(C76*$E$13/12,2)</f>
        <v>2140.94</v>
      </c>
      <c r="E76" s="157">
        <f>F76-D76</f>
        <v>3591.65</v>
      </c>
      <c r="F76" s="153">
        <f t="shared" si="2"/>
        <v>5732.59</v>
      </c>
      <c r="G76" s="157">
        <f>C76-E76</f>
        <v>852784.93600424647</v>
      </c>
    </row>
    <row r="77" spans="1:7" x14ac:dyDescent="0.25">
      <c r="A77" s="154">
        <f t="shared" si="3"/>
        <v>46388</v>
      </c>
      <c r="B77" s="155">
        <v>61</v>
      </c>
      <c r="C77" s="156">
        <f t="shared" ref="C77:C140" si="6">G76</f>
        <v>852784.93600424647</v>
      </c>
      <c r="D77" s="157">
        <f t="shared" ref="D77:D140" si="7">ROUND(C77*$E$13/12,2)</f>
        <v>2131.96</v>
      </c>
      <c r="E77" s="157">
        <f t="shared" ref="E77:E140" si="8">F77-D77</f>
        <v>3600.63</v>
      </c>
      <c r="F77" s="153">
        <f t="shared" si="2"/>
        <v>5732.59</v>
      </c>
      <c r="G77" s="157">
        <f t="shared" ref="G77:G140" si="9">C77-E77</f>
        <v>849184.30600424646</v>
      </c>
    </row>
    <row r="78" spans="1:7" x14ac:dyDescent="0.25">
      <c r="A78" s="154">
        <f t="shared" si="3"/>
        <v>46419</v>
      </c>
      <c r="B78" s="155">
        <v>62</v>
      </c>
      <c r="C78" s="156">
        <f t="shared" si="6"/>
        <v>849184.30600424646</v>
      </c>
      <c r="D78" s="157">
        <f t="shared" si="7"/>
        <v>2122.96</v>
      </c>
      <c r="E78" s="157">
        <f t="shared" si="8"/>
        <v>3609.63</v>
      </c>
      <c r="F78" s="153">
        <f t="shared" si="2"/>
        <v>5732.59</v>
      </c>
      <c r="G78" s="157">
        <f t="shared" si="9"/>
        <v>845574.67600424646</v>
      </c>
    </row>
    <row r="79" spans="1:7" x14ac:dyDescent="0.25">
      <c r="A79" s="154">
        <f t="shared" si="3"/>
        <v>46447</v>
      </c>
      <c r="B79" s="155">
        <v>63</v>
      </c>
      <c r="C79" s="156">
        <f t="shared" si="6"/>
        <v>845574.67600424646</v>
      </c>
      <c r="D79" s="157">
        <f t="shared" si="7"/>
        <v>2113.94</v>
      </c>
      <c r="E79" s="157">
        <f t="shared" si="8"/>
        <v>3618.65</v>
      </c>
      <c r="F79" s="153">
        <f t="shared" si="2"/>
        <v>5732.59</v>
      </c>
      <c r="G79" s="157">
        <f t="shared" si="9"/>
        <v>841956.02600424644</v>
      </c>
    </row>
    <row r="80" spans="1:7" x14ac:dyDescent="0.25">
      <c r="A80" s="154">
        <f t="shared" si="3"/>
        <v>46478</v>
      </c>
      <c r="B80" s="155">
        <v>64</v>
      </c>
      <c r="C80" s="156">
        <f t="shared" si="6"/>
        <v>841956.02600424644</v>
      </c>
      <c r="D80" s="157">
        <f t="shared" si="7"/>
        <v>2104.89</v>
      </c>
      <c r="E80" s="157">
        <f t="shared" si="8"/>
        <v>3627.7000000000003</v>
      </c>
      <c r="F80" s="153">
        <f t="shared" si="2"/>
        <v>5732.59</v>
      </c>
      <c r="G80" s="157">
        <f t="shared" si="9"/>
        <v>838328.32600424648</v>
      </c>
    </row>
    <row r="81" spans="1:7" x14ac:dyDescent="0.25">
      <c r="A81" s="154">
        <f t="shared" si="3"/>
        <v>46508</v>
      </c>
      <c r="B81" s="155">
        <v>65</v>
      </c>
      <c r="C81" s="156">
        <f t="shared" si="6"/>
        <v>838328.32600424648</v>
      </c>
      <c r="D81" s="157">
        <f t="shared" si="7"/>
        <v>2095.8200000000002</v>
      </c>
      <c r="E81" s="157">
        <f t="shared" si="8"/>
        <v>3636.77</v>
      </c>
      <c r="F81" s="153">
        <f t="shared" si="2"/>
        <v>5732.59</v>
      </c>
      <c r="G81" s="157">
        <f t="shared" si="9"/>
        <v>834691.55600424646</v>
      </c>
    </row>
    <row r="82" spans="1:7" x14ac:dyDescent="0.25">
      <c r="A82" s="154">
        <f t="shared" si="3"/>
        <v>46539</v>
      </c>
      <c r="B82" s="155">
        <v>66</v>
      </c>
      <c r="C82" s="156">
        <f t="shared" si="6"/>
        <v>834691.55600424646</v>
      </c>
      <c r="D82" s="157">
        <f t="shared" si="7"/>
        <v>2086.73</v>
      </c>
      <c r="E82" s="157">
        <f t="shared" si="8"/>
        <v>3645.86</v>
      </c>
      <c r="F82" s="153">
        <f t="shared" si="2"/>
        <v>5732.59</v>
      </c>
      <c r="G82" s="157">
        <f t="shared" si="9"/>
        <v>831045.69600424648</v>
      </c>
    </row>
    <row r="83" spans="1:7" x14ac:dyDescent="0.25">
      <c r="A83" s="154">
        <f t="shared" si="3"/>
        <v>46569</v>
      </c>
      <c r="B83" s="155">
        <v>67</v>
      </c>
      <c r="C83" s="156">
        <f t="shared" si="6"/>
        <v>831045.69600424648</v>
      </c>
      <c r="D83" s="157">
        <f t="shared" si="7"/>
        <v>2077.61</v>
      </c>
      <c r="E83" s="157">
        <f t="shared" si="8"/>
        <v>3654.98</v>
      </c>
      <c r="F83" s="153">
        <f t="shared" ref="F83:F146" si="10">ROUND(PMT($E$13/12,$E$7-1,-$C$18,$E$12),2)</f>
        <v>5732.59</v>
      </c>
      <c r="G83" s="157">
        <f t="shared" si="9"/>
        <v>827390.7160042465</v>
      </c>
    </row>
    <row r="84" spans="1:7" x14ac:dyDescent="0.25">
      <c r="A84" s="154">
        <f t="shared" ref="A84:A147" si="11">EDATE(A83,1)</f>
        <v>46600</v>
      </c>
      <c r="B84" s="155">
        <v>68</v>
      </c>
      <c r="C84" s="156">
        <f t="shared" si="6"/>
        <v>827390.7160042465</v>
      </c>
      <c r="D84" s="157">
        <f t="shared" si="7"/>
        <v>2068.48</v>
      </c>
      <c r="E84" s="157">
        <f t="shared" si="8"/>
        <v>3664.11</v>
      </c>
      <c r="F84" s="153">
        <f t="shared" si="10"/>
        <v>5732.59</v>
      </c>
      <c r="G84" s="157">
        <f t="shared" si="9"/>
        <v>823726.60600424651</v>
      </c>
    </row>
    <row r="85" spans="1:7" x14ac:dyDescent="0.25">
      <c r="A85" s="154">
        <f t="shared" si="11"/>
        <v>46631</v>
      </c>
      <c r="B85" s="155">
        <v>69</v>
      </c>
      <c r="C85" s="156">
        <f t="shared" si="6"/>
        <v>823726.60600424651</v>
      </c>
      <c r="D85" s="157">
        <f t="shared" si="7"/>
        <v>2059.3200000000002</v>
      </c>
      <c r="E85" s="157">
        <f t="shared" si="8"/>
        <v>3673.27</v>
      </c>
      <c r="F85" s="153">
        <f t="shared" si="10"/>
        <v>5732.59</v>
      </c>
      <c r="G85" s="157">
        <f t="shared" si="9"/>
        <v>820053.33600424649</v>
      </c>
    </row>
    <row r="86" spans="1:7" x14ac:dyDescent="0.25">
      <c r="A86" s="154">
        <f t="shared" si="11"/>
        <v>46661</v>
      </c>
      <c r="B86" s="155">
        <v>70</v>
      </c>
      <c r="C86" s="156">
        <f t="shared" si="6"/>
        <v>820053.33600424649</v>
      </c>
      <c r="D86" s="157">
        <f t="shared" si="7"/>
        <v>2050.13</v>
      </c>
      <c r="E86" s="157">
        <f t="shared" si="8"/>
        <v>3682.46</v>
      </c>
      <c r="F86" s="153">
        <f t="shared" si="10"/>
        <v>5732.59</v>
      </c>
      <c r="G86" s="157">
        <f t="shared" si="9"/>
        <v>816370.87600424653</v>
      </c>
    </row>
    <row r="87" spans="1:7" x14ac:dyDescent="0.25">
      <c r="A87" s="154">
        <f t="shared" si="11"/>
        <v>46692</v>
      </c>
      <c r="B87" s="155">
        <v>71</v>
      </c>
      <c r="C87" s="156">
        <f t="shared" si="6"/>
        <v>816370.87600424653</v>
      </c>
      <c r="D87" s="157">
        <f t="shared" si="7"/>
        <v>2040.93</v>
      </c>
      <c r="E87" s="157">
        <f t="shared" si="8"/>
        <v>3691.66</v>
      </c>
      <c r="F87" s="153">
        <f t="shared" si="10"/>
        <v>5732.59</v>
      </c>
      <c r="G87" s="157">
        <f t="shared" si="9"/>
        <v>812679.2160042465</v>
      </c>
    </row>
    <row r="88" spans="1:7" x14ac:dyDescent="0.25">
      <c r="A88" s="154">
        <f t="shared" si="11"/>
        <v>46722</v>
      </c>
      <c r="B88" s="155">
        <v>72</v>
      </c>
      <c r="C88" s="156">
        <f t="shared" si="6"/>
        <v>812679.2160042465</v>
      </c>
      <c r="D88" s="157">
        <f t="shared" si="7"/>
        <v>2031.7</v>
      </c>
      <c r="E88" s="157">
        <f t="shared" si="8"/>
        <v>3700.8900000000003</v>
      </c>
      <c r="F88" s="153">
        <f t="shared" si="10"/>
        <v>5732.59</v>
      </c>
      <c r="G88" s="157">
        <f t="shared" si="9"/>
        <v>808978.32600424648</v>
      </c>
    </row>
    <row r="89" spans="1:7" x14ac:dyDescent="0.25">
      <c r="A89" s="154">
        <f t="shared" si="11"/>
        <v>46753</v>
      </c>
      <c r="B89" s="155">
        <v>73</v>
      </c>
      <c r="C89" s="156">
        <f t="shared" si="6"/>
        <v>808978.32600424648</v>
      </c>
      <c r="D89" s="157">
        <f t="shared" si="7"/>
        <v>2022.45</v>
      </c>
      <c r="E89" s="157">
        <f t="shared" si="8"/>
        <v>3710.1400000000003</v>
      </c>
      <c r="F89" s="153">
        <f t="shared" si="10"/>
        <v>5732.59</v>
      </c>
      <c r="G89" s="157">
        <f t="shared" si="9"/>
        <v>805268.18600424647</v>
      </c>
    </row>
    <row r="90" spans="1:7" x14ac:dyDescent="0.25">
      <c r="A90" s="154">
        <f t="shared" si="11"/>
        <v>46784</v>
      </c>
      <c r="B90" s="155">
        <v>74</v>
      </c>
      <c r="C90" s="156">
        <f t="shared" si="6"/>
        <v>805268.18600424647</v>
      </c>
      <c r="D90" s="157">
        <f t="shared" si="7"/>
        <v>2013.17</v>
      </c>
      <c r="E90" s="157">
        <f t="shared" si="8"/>
        <v>3719.42</v>
      </c>
      <c r="F90" s="153">
        <f t="shared" si="10"/>
        <v>5732.59</v>
      </c>
      <c r="G90" s="157">
        <f t="shared" si="9"/>
        <v>801548.76600424643</v>
      </c>
    </row>
    <row r="91" spans="1:7" x14ac:dyDescent="0.25">
      <c r="A91" s="154">
        <f t="shared" si="11"/>
        <v>46813</v>
      </c>
      <c r="B91" s="155">
        <v>75</v>
      </c>
      <c r="C91" s="156">
        <f t="shared" si="6"/>
        <v>801548.76600424643</v>
      </c>
      <c r="D91" s="157">
        <f t="shared" si="7"/>
        <v>2003.87</v>
      </c>
      <c r="E91" s="157">
        <f t="shared" si="8"/>
        <v>3728.7200000000003</v>
      </c>
      <c r="F91" s="153">
        <f t="shared" si="10"/>
        <v>5732.59</v>
      </c>
      <c r="G91" s="157">
        <f t="shared" si="9"/>
        <v>797820.04600424645</v>
      </c>
    </row>
    <row r="92" spans="1:7" x14ac:dyDescent="0.25">
      <c r="A92" s="154">
        <f t="shared" si="11"/>
        <v>46844</v>
      </c>
      <c r="B92" s="155">
        <v>76</v>
      </c>
      <c r="C92" s="156">
        <f t="shared" si="6"/>
        <v>797820.04600424645</v>
      </c>
      <c r="D92" s="157">
        <f t="shared" si="7"/>
        <v>1994.55</v>
      </c>
      <c r="E92" s="157">
        <f t="shared" si="8"/>
        <v>3738.04</v>
      </c>
      <c r="F92" s="153">
        <f t="shared" si="10"/>
        <v>5732.59</v>
      </c>
      <c r="G92" s="157">
        <f t="shared" si="9"/>
        <v>794082.00600424642</v>
      </c>
    </row>
    <row r="93" spans="1:7" x14ac:dyDescent="0.25">
      <c r="A93" s="154">
        <f t="shared" si="11"/>
        <v>46874</v>
      </c>
      <c r="B93" s="155">
        <v>77</v>
      </c>
      <c r="C93" s="156">
        <f t="shared" si="6"/>
        <v>794082.00600424642</v>
      </c>
      <c r="D93" s="157">
        <f t="shared" si="7"/>
        <v>1985.21</v>
      </c>
      <c r="E93" s="157">
        <f t="shared" si="8"/>
        <v>3747.38</v>
      </c>
      <c r="F93" s="153">
        <f t="shared" si="10"/>
        <v>5732.59</v>
      </c>
      <c r="G93" s="157">
        <f t="shared" si="9"/>
        <v>790334.62600424641</v>
      </c>
    </row>
    <row r="94" spans="1:7" x14ac:dyDescent="0.25">
      <c r="A94" s="154">
        <f t="shared" si="11"/>
        <v>46905</v>
      </c>
      <c r="B94" s="155">
        <v>78</v>
      </c>
      <c r="C94" s="156">
        <f t="shared" si="6"/>
        <v>790334.62600424641</v>
      </c>
      <c r="D94" s="157">
        <f t="shared" si="7"/>
        <v>1975.84</v>
      </c>
      <c r="E94" s="157">
        <f t="shared" si="8"/>
        <v>3756.75</v>
      </c>
      <c r="F94" s="153">
        <f t="shared" si="10"/>
        <v>5732.59</v>
      </c>
      <c r="G94" s="157">
        <f t="shared" si="9"/>
        <v>786577.87600424641</v>
      </c>
    </row>
    <row r="95" spans="1:7" x14ac:dyDescent="0.25">
      <c r="A95" s="154">
        <f t="shared" si="11"/>
        <v>46935</v>
      </c>
      <c r="B95" s="155">
        <v>79</v>
      </c>
      <c r="C95" s="156">
        <f t="shared" si="6"/>
        <v>786577.87600424641</v>
      </c>
      <c r="D95" s="157">
        <f t="shared" si="7"/>
        <v>1966.44</v>
      </c>
      <c r="E95" s="157">
        <f t="shared" si="8"/>
        <v>3766.15</v>
      </c>
      <c r="F95" s="153">
        <f t="shared" si="10"/>
        <v>5732.59</v>
      </c>
      <c r="G95" s="157">
        <f t="shared" si="9"/>
        <v>782811.72600424639</v>
      </c>
    </row>
    <row r="96" spans="1:7" x14ac:dyDescent="0.25">
      <c r="A96" s="154">
        <f t="shared" si="11"/>
        <v>46966</v>
      </c>
      <c r="B96" s="155">
        <v>80</v>
      </c>
      <c r="C96" s="156">
        <f t="shared" si="6"/>
        <v>782811.72600424639</v>
      </c>
      <c r="D96" s="157">
        <f t="shared" si="7"/>
        <v>1957.03</v>
      </c>
      <c r="E96" s="157">
        <f t="shared" si="8"/>
        <v>3775.5600000000004</v>
      </c>
      <c r="F96" s="153">
        <f t="shared" si="10"/>
        <v>5732.59</v>
      </c>
      <c r="G96" s="157">
        <f t="shared" si="9"/>
        <v>779036.16600424633</v>
      </c>
    </row>
    <row r="97" spans="1:7" x14ac:dyDescent="0.25">
      <c r="A97" s="154">
        <f t="shared" si="11"/>
        <v>46997</v>
      </c>
      <c r="B97" s="155">
        <v>81</v>
      </c>
      <c r="C97" s="156">
        <f t="shared" si="6"/>
        <v>779036.16600424633</v>
      </c>
      <c r="D97" s="157">
        <f t="shared" si="7"/>
        <v>1947.59</v>
      </c>
      <c r="E97" s="157">
        <f t="shared" si="8"/>
        <v>3785</v>
      </c>
      <c r="F97" s="153">
        <f t="shared" si="10"/>
        <v>5732.59</v>
      </c>
      <c r="G97" s="157">
        <f t="shared" si="9"/>
        <v>775251.16600424633</v>
      </c>
    </row>
    <row r="98" spans="1:7" x14ac:dyDescent="0.25">
      <c r="A98" s="154">
        <f t="shared" si="11"/>
        <v>47027</v>
      </c>
      <c r="B98" s="155">
        <v>82</v>
      </c>
      <c r="C98" s="156">
        <f t="shared" si="6"/>
        <v>775251.16600424633</v>
      </c>
      <c r="D98" s="157">
        <f t="shared" si="7"/>
        <v>1938.13</v>
      </c>
      <c r="E98" s="157">
        <f t="shared" si="8"/>
        <v>3794.46</v>
      </c>
      <c r="F98" s="153">
        <f t="shared" si="10"/>
        <v>5732.59</v>
      </c>
      <c r="G98" s="157">
        <f t="shared" si="9"/>
        <v>771456.70600424637</v>
      </c>
    </row>
    <row r="99" spans="1:7" x14ac:dyDescent="0.25">
      <c r="A99" s="154">
        <f t="shared" si="11"/>
        <v>47058</v>
      </c>
      <c r="B99" s="155">
        <v>83</v>
      </c>
      <c r="C99" s="156">
        <f t="shared" si="6"/>
        <v>771456.70600424637</v>
      </c>
      <c r="D99" s="157">
        <f t="shared" si="7"/>
        <v>1928.64</v>
      </c>
      <c r="E99" s="157">
        <f t="shared" si="8"/>
        <v>3803.95</v>
      </c>
      <c r="F99" s="153">
        <f t="shared" si="10"/>
        <v>5732.59</v>
      </c>
      <c r="G99" s="157">
        <f t="shared" si="9"/>
        <v>767652.75600424642</v>
      </c>
    </row>
    <row r="100" spans="1:7" x14ac:dyDescent="0.25">
      <c r="A100" s="154">
        <f t="shared" si="11"/>
        <v>47088</v>
      </c>
      <c r="B100" s="155">
        <v>84</v>
      </c>
      <c r="C100" s="156">
        <f t="shared" si="6"/>
        <v>767652.75600424642</v>
      </c>
      <c r="D100" s="157">
        <f t="shared" si="7"/>
        <v>1919.13</v>
      </c>
      <c r="E100" s="157">
        <f t="shared" si="8"/>
        <v>3813.46</v>
      </c>
      <c r="F100" s="153">
        <f t="shared" si="10"/>
        <v>5732.59</v>
      </c>
      <c r="G100" s="157">
        <f t="shared" si="9"/>
        <v>763839.29600424645</v>
      </c>
    </row>
    <row r="101" spans="1:7" x14ac:dyDescent="0.25">
      <c r="A101" s="154">
        <f t="shared" si="11"/>
        <v>47119</v>
      </c>
      <c r="B101" s="155">
        <v>85</v>
      </c>
      <c r="C101" s="156">
        <f t="shared" si="6"/>
        <v>763839.29600424645</v>
      </c>
      <c r="D101" s="157">
        <f t="shared" si="7"/>
        <v>1909.6</v>
      </c>
      <c r="E101" s="157">
        <f t="shared" si="8"/>
        <v>3822.9900000000002</v>
      </c>
      <c r="F101" s="153">
        <f t="shared" si="10"/>
        <v>5732.59</v>
      </c>
      <c r="G101" s="157">
        <f t="shared" si="9"/>
        <v>760016.30600424646</v>
      </c>
    </row>
    <row r="102" spans="1:7" x14ac:dyDescent="0.25">
      <c r="A102" s="154">
        <f t="shared" si="11"/>
        <v>47150</v>
      </c>
      <c r="B102" s="155">
        <v>86</v>
      </c>
      <c r="C102" s="156">
        <f t="shared" si="6"/>
        <v>760016.30600424646</v>
      </c>
      <c r="D102" s="157">
        <f t="shared" si="7"/>
        <v>1900.04</v>
      </c>
      <c r="E102" s="157">
        <f t="shared" si="8"/>
        <v>3832.55</v>
      </c>
      <c r="F102" s="153">
        <f t="shared" si="10"/>
        <v>5732.59</v>
      </c>
      <c r="G102" s="157">
        <f t="shared" si="9"/>
        <v>756183.75600424642</v>
      </c>
    </row>
    <row r="103" spans="1:7" x14ac:dyDescent="0.25">
      <c r="A103" s="154">
        <f t="shared" si="11"/>
        <v>47178</v>
      </c>
      <c r="B103" s="155">
        <v>87</v>
      </c>
      <c r="C103" s="156">
        <f t="shared" si="6"/>
        <v>756183.75600424642</v>
      </c>
      <c r="D103" s="157">
        <f t="shared" si="7"/>
        <v>1890.46</v>
      </c>
      <c r="E103" s="157">
        <f t="shared" si="8"/>
        <v>3842.13</v>
      </c>
      <c r="F103" s="153">
        <f t="shared" si="10"/>
        <v>5732.59</v>
      </c>
      <c r="G103" s="157">
        <f t="shared" si="9"/>
        <v>752341.62600424641</v>
      </c>
    </row>
    <row r="104" spans="1:7" x14ac:dyDescent="0.25">
      <c r="A104" s="154">
        <f t="shared" si="11"/>
        <v>47209</v>
      </c>
      <c r="B104" s="155">
        <v>88</v>
      </c>
      <c r="C104" s="156">
        <f t="shared" si="6"/>
        <v>752341.62600424641</v>
      </c>
      <c r="D104" s="157">
        <f t="shared" si="7"/>
        <v>1880.85</v>
      </c>
      <c r="E104" s="157">
        <f t="shared" si="8"/>
        <v>3851.7400000000002</v>
      </c>
      <c r="F104" s="153">
        <f t="shared" si="10"/>
        <v>5732.59</v>
      </c>
      <c r="G104" s="157">
        <f t="shared" si="9"/>
        <v>748489.88600424642</v>
      </c>
    </row>
    <row r="105" spans="1:7" x14ac:dyDescent="0.25">
      <c r="A105" s="154">
        <f t="shared" si="11"/>
        <v>47239</v>
      </c>
      <c r="B105" s="155">
        <v>89</v>
      </c>
      <c r="C105" s="156">
        <f t="shared" si="6"/>
        <v>748489.88600424642</v>
      </c>
      <c r="D105" s="157">
        <f t="shared" si="7"/>
        <v>1871.22</v>
      </c>
      <c r="E105" s="157">
        <f t="shared" si="8"/>
        <v>3861.37</v>
      </c>
      <c r="F105" s="153">
        <f t="shared" si="10"/>
        <v>5732.59</v>
      </c>
      <c r="G105" s="157">
        <f t="shared" si="9"/>
        <v>744628.51600424643</v>
      </c>
    </row>
    <row r="106" spans="1:7" x14ac:dyDescent="0.25">
      <c r="A106" s="154">
        <f t="shared" si="11"/>
        <v>47270</v>
      </c>
      <c r="B106" s="155">
        <v>90</v>
      </c>
      <c r="C106" s="156">
        <f t="shared" si="6"/>
        <v>744628.51600424643</v>
      </c>
      <c r="D106" s="157">
        <f t="shared" si="7"/>
        <v>1861.57</v>
      </c>
      <c r="E106" s="157">
        <f t="shared" si="8"/>
        <v>3871.0200000000004</v>
      </c>
      <c r="F106" s="153">
        <f t="shared" si="10"/>
        <v>5732.59</v>
      </c>
      <c r="G106" s="157">
        <f t="shared" si="9"/>
        <v>740757.49600424641</v>
      </c>
    </row>
    <row r="107" spans="1:7" x14ac:dyDescent="0.25">
      <c r="A107" s="154">
        <f t="shared" si="11"/>
        <v>47300</v>
      </c>
      <c r="B107" s="155">
        <v>91</v>
      </c>
      <c r="C107" s="156">
        <f t="shared" si="6"/>
        <v>740757.49600424641</v>
      </c>
      <c r="D107" s="157">
        <f t="shared" si="7"/>
        <v>1851.89</v>
      </c>
      <c r="E107" s="157">
        <f t="shared" si="8"/>
        <v>3880.7</v>
      </c>
      <c r="F107" s="153">
        <f t="shared" si="10"/>
        <v>5732.59</v>
      </c>
      <c r="G107" s="157">
        <f t="shared" si="9"/>
        <v>736876.79600424645</v>
      </c>
    </row>
    <row r="108" spans="1:7" x14ac:dyDescent="0.25">
      <c r="A108" s="154">
        <f t="shared" si="11"/>
        <v>47331</v>
      </c>
      <c r="B108" s="155">
        <v>92</v>
      </c>
      <c r="C108" s="156">
        <f t="shared" si="6"/>
        <v>736876.79600424645</v>
      </c>
      <c r="D108" s="157">
        <f t="shared" si="7"/>
        <v>1842.19</v>
      </c>
      <c r="E108" s="157">
        <f t="shared" si="8"/>
        <v>3890.4</v>
      </c>
      <c r="F108" s="153">
        <f t="shared" si="10"/>
        <v>5732.59</v>
      </c>
      <c r="G108" s="157">
        <f t="shared" si="9"/>
        <v>732986.39600424643</v>
      </c>
    </row>
    <row r="109" spans="1:7" x14ac:dyDescent="0.25">
      <c r="A109" s="154">
        <f t="shared" si="11"/>
        <v>47362</v>
      </c>
      <c r="B109" s="155">
        <v>93</v>
      </c>
      <c r="C109" s="156">
        <f t="shared" si="6"/>
        <v>732986.39600424643</v>
      </c>
      <c r="D109" s="157">
        <f t="shared" si="7"/>
        <v>1832.47</v>
      </c>
      <c r="E109" s="157">
        <f t="shared" si="8"/>
        <v>3900.12</v>
      </c>
      <c r="F109" s="153">
        <f t="shared" si="10"/>
        <v>5732.59</v>
      </c>
      <c r="G109" s="157">
        <f t="shared" si="9"/>
        <v>729086.27600424644</v>
      </c>
    </row>
    <row r="110" spans="1:7" x14ac:dyDescent="0.25">
      <c r="A110" s="154">
        <f t="shared" si="11"/>
        <v>47392</v>
      </c>
      <c r="B110" s="155">
        <v>94</v>
      </c>
      <c r="C110" s="156">
        <f t="shared" si="6"/>
        <v>729086.27600424644</v>
      </c>
      <c r="D110" s="157">
        <f t="shared" si="7"/>
        <v>1822.72</v>
      </c>
      <c r="E110" s="157">
        <f t="shared" si="8"/>
        <v>3909.87</v>
      </c>
      <c r="F110" s="153">
        <f t="shared" si="10"/>
        <v>5732.59</v>
      </c>
      <c r="G110" s="157">
        <f t="shared" si="9"/>
        <v>725176.40600424644</v>
      </c>
    </row>
    <row r="111" spans="1:7" x14ac:dyDescent="0.25">
      <c r="A111" s="154">
        <f t="shared" si="11"/>
        <v>47423</v>
      </c>
      <c r="B111" s="155">
        <v>95</v>
      </c>
      <c r="C111" s="156">
        <f t="shared" si="6"/>
        <v>725176.40600424644</v>
      </c>
      <c r="D111" s="157">
        <f t="shared" si="7"/>
        <v>1812.94</v>
      </c>
      <c r="E111" s="157">
        <f t="shared" si="8"/>
        <v>3919.65</v>
      </c>
      <c r="F111" s="153">
        <f t="shared" si="10"/>
        <v>5732.59</v>
      </c>
      <c r="G111" s="157">
        <f t="shared" si="9"/>
        <v>721256.75600424642</v>
      </c>
    </row>
    <row r="112" spans="1:7" x14ac:dyDescent="0.25">
      <c r="A112" s="154">
        <f t="shared" si="11"/>
        <v>47453</v>
      </c>
      <c r="B112" s="155">
        <v>96</v>
      </c>
      <c r="C112" s="156">
        <f t="shared" si="6"/>
        <v>721256.75600424642</v>
      </c>
      <c r="D112" s="157">
        <f t="shared" si="7"/>
        <v>1803.14</v>
      </c>
      <c r="E112" s="157">
        <f t="shared" si="8"/>
        <v>3929.45</v>
      </c>
      <c r="F112" s="153">
        <f t="shared" si="10"/>
        <v>5732.59</v>
      </c>
      <c r="G112" s="157">
        <f t="shared" si="9"/>
        <v>717327.30600424646</v>
      </c>
    </row>
    <row r="113" spans="1:7" x14ac:dyDescent="0.25">
      <c r="A113" s="154">
        <f t="shared" si="11"/>
        <v>47484</v>
      </c>
      <c r="B113" s="155">
        <v>97</v>
      </c>
      <c r="C113" s="156">
        <f t="shared" si="6"/>
        <v>717327.30600424646</v>
      </c>
      <c r="D113" s="157">
        <f t="shared" si="7"/>
        <v>1793.32</v>
      </c>
      <c r="E113" s="157">
        <f t="shared" si="8"/>
        <v>3939.2700000000004</v>
      </c>
      <c r="F113" s="153">
        <f t="shared" si="10"/>
        <v>5732.59</v>
      </c>
      <c r="G113" s="157">
        <f t="shared" si="9"/>
        <v>713388.03600424645</v>
      </c>
    </row>
    <row r="114" spans="1:7" x14ac:dyDescent="0.25">
      <c r="A114" s="154">
        <f t="shared" si="11"/>
        <v>47515</v>
      </c>
      <c r="B114" s="155">
        <v>98</v>
      </c>
      <c r="C114" s="156">
        <f t="shared" si="6"/>
        <v>713388.03600424645</v>
      </c>
      <c r="D114" s="157">
        <f t="shared" si="7"/>
        <v>1783.47</v>
      </c>
      <c r="E114" s="157">
        <f t="shared" si="8"/>
        <v>3949.12</v>
      </c>
      <c r="F114" s="153">
        <f t="shared" si="10"/>
        <v>5732.59</v>
      </c>
      <c r="G114" s="157">
        <f t="shared" si="9"/>
        <v>709438.91600424645</v>
      </c>
    </row>
    <row r="115" spans="1:7" x14ac:dyDescent="0.25">
      <c r="A115" s="154">
        <f t="shared" si="11"/>
        <v>47543</v>
      </c>
      <c r="B115" s="155">
        <v>99</v>
      </c>
      <c r="C115" s="156">
        <f t="shared" si="6"/>
        <v>709438.91600424645</v>
      </c>
      <c r="D115" s="157">
        <f t="shared" si="7"/>
        <v>1773.6</v>
      </c>
      <c r="E115" s="157">
        <f t="shared" si="8"/>
        <v>3958.9900000000002</v>
      </c>
      <c r="F115" s="153">
        <f t="shared" si="10"/>
        <v>5732.59</v>
      </c>
      <c r="G115" s="157">
        <f t="shared" si="9"/>
        <v>705479.92600424646</v>
      </c>
    </row>
    <row r="116" spans="1:7" x14ac:dyDescent="0.25">
      <c r="A116" s="154">
        <f t="shared" si="11"/>
        <v>47574</v>
      </c>
      <c r="B116" s="155">
        <v>100</v>
      </c>
      <c r="C116" s="156">
        <f t="shared" si="6"/>
        <v>705479.92600424646</v>
      </c>
      <c r="D116" s="157">
        <f t="shared" si="7"/>
        <v>1763.7</v>
      </c>
      <c r="E116" s="157">
        <f t="shared" si="8"/>
        <v>3968.8900000000003</v>
      </c>
      <c r="F116" s="153">
        <f t="shared" si="10"/>
        <v>5732.59</v>
      </c>
      <c r="G116" s="157">
        <f t="shared" si="9"/>
        <v>701511.03600424645</v>
      </c>
    </row>
    <row r="117" spans="1:7" x14ac:dyDescent="0.25">
      <c r="A117" s="154">
        <f t="shared" si="11"/>
        <v>47604</v>
      </c>
      <c r="B117" s="155">
        <v>101</v>
      </c>
      <c r="C117" s="156">
        <f t="shared" si="6"/>
        <v>701511.03600424645</v>
      </c>
      <c r="D117" s="157">
        <f t="shared" si="7"/>
        <v>1753.78</v>
      </c>
      <c r="E117" s="157">
        <f t="shared" si="8"/>
        <v>3978.8100000000004</v>
      </c>
      <c r="F117" s="153">
        <f t="shared" si="10"/>
        <v>5732.59</v>
      </c>
      <c r="G117" s="157">
        <f t="shared" si="9"/>
        <v>697532.22600424639</v>
      </c>
    </row>
    <row r="118" spans="1:7" x14ac:dyDescent="0.25">
      <c r="A118" s="154">
        <f t="shared" si="11"/>
        <v>47635</v>
      </c>
      <c r="B118" s="155">
        <v>102</v>
      </c>
      <c r="C118" s="156">
        <f t="shared" si="6"/>
        <v>697532.22600424639</v>
      </c>
      <c r="D118" s="157">
        <f t="shared" si="7"/>
        <v>1743.83</v>
      </c>
      <c r="E118" s="157">
        <f t="shared" si="8"/>
        <v>3988.76</v>
      </c>
      <c r="F118" s="153">
        <f t="shared" si="10"/>
        <v>5732.59</v>
      </c>
      <c r="G118" s="157">
        <f t="shared" si="9"/>
        <v>693543.46600424638</v>
      </c>
    </row>
    <row r="119" spans="1:7" x14ac:dyDescent="0.25">
      <c r="A119" s="154">
        <f t="shared" si="11"/>
        <v>47665</v>
      </c>
      <c r="B119" s="155">
        <v>103</v>
      </c>
      <c r="C119" s="156">
        <f t="shared" si="6"/>
        <v>693543.46600424638</v>
      </c>
      <c r="D119" s="157">
        <f t="shared" si="7"/>
        <v>1733.86</v>
      </c>
      <c r="E119" s="157">
        <f t="shared" si="8"/>
        <v>3998.7300000000005</v>
      </c>
      <c r="F119" s="153">
        <f t="shared" si="10"/>
        <v>5732.59</v>
      </c>
      <c r="G119" s="157">
        <f t="shared" si="9"/>
        <v>689544.7360042464</v>
      </c>
    </row>
    <row r="120" spans="1:7" x14ac:dyDescent="0.25">
      <c r="A120" s="154">
        <f t="shared" si="11"/>
        <v>47696</v>
      </c>
      <c r="B120" s="155">
        <v>104</v>
      </c>
      <c r="C120" s="156">
        <f t="shared" si="6"/>
        <v>689544.7360042464</v>
      </c>
      <c r="D120" s="157">
        <f t="shared" si="7"/>
        <v>1723.86</v>
      </c>
      <c r="E120" s="157">
        <f t="shared" si="8"/>
        <v>4008.7300000000005</v>
      </c>
      <c r="F120" s="153">
        <f t="shared" si="10"/>
        <v>5732.59</v>
      </c>
      <c r="G120" s="157">
        <f t="shared" si="9"/>
        <v>685536.00600424642</v>
      </c>
    </row>
    <row r="121" spans="1:7" x14ac:dyDescent="0.25">
      <c r="A121" s="154">
        <f t="shared" si="11"/>
        <v>47727</v>
      </c>
      <c r="B121" s="155">
        <v>105</v>
      </c>
      <c r="C121" s="156">
        <f t="shared" si="6"/>
        <v>685536.00600424642</v>
      </c>
      <c r="D121" s="157">
        <f t="shared" si="7"/>
        <v>1713.84</v>
      </c>
      <c r="E121" s="157">
        <f t="shared" si="8"/>
        <v>4018.75</v>
      </c>
      <c r="F121" s="153">
        <f t="shared" si="10"/>
        <v>5732.59</v>
      </c>
      <c r="G121" s="157">
        <f t="shared" si="9"/>
        <v>681517.25600424642</v>
      </c>
    </row>
    <row r="122" spans="1:7" x14ac:dyDescent="0.25">
      <c r="A122" s="154">
        <f t="shared" si="11"/>
        <v>47757</v>
      </c>
      <c r="B122" s="155">
        <v>106</v>
      </c>
      <c r="C122" s="156">
        <f t="shared" si="6"/>
        <v>681517.25600424642</v>
      </c>
      <c r="D122" s="157">
        <f t="shared" si="7"/>
        <v>1703.79</v>
      </c>
      <c r="E122" s="157">
        <f t="shared" si="8"/>
        <v>4028.8</v>
      </c>
      <c r="F122" s="153">
        <f t="shared" si="10"/>
        <v>5732.59</v>
      </c>
      <c r="G122" s="157">
        <f t="shared" si="9"/>
        <v>677488.45600424637</v>
      </c>
    </row>
    <row r="123" spans="1:7" x14ac:dyDescent="0.25">
      <c r="A123" s="154">
        <f t="shared" si="11"/>
        <v>47788</v>
      </c>
      <c r="B123" s="155">
        <v>107</v>
      </c>
      <c r="C123" s="156">
        <f t="shared" si="6"/>
        <v>677488.45600424637</v>
      </c>
      <c r="D123" s="157">
        <f t="shared" si="7"/>
        <v>1693.72</v>
      </c>
      <c r="E123" s="157">
        <f t="shared" si="8"/>
        <v>4038.87</v>
      </c>
      <c r="F123" s="153">
        <f t="shared" si="10"/>
        <v>5732.59</v>
      </c>
      <c r="G123" s="157">
        <f t="shared" si="9"/>
        <v>673449.58600424638</v>
      </c>
    </row>
    <row r="124" spans="1:7" x14ac:dyDescent="0.25">
      <c r="A124" s="154">
        <f t="shared" si="11"/>
        <v>47818</v>
      </c>
      <c r="B124" s="155">
        <v>108</v>
      </c>
      <c r="C124" s="156">
        <f t="shared" si="6"/>
        <v>673449.58600424638</v>
      </c>
      <c r="D124" s="157">
        <f t="shared" si="7"/>
        <v>1683.62</v>
      </c>
      <c r="E124" s="157">
        <f t="shared" si="8"/>
        <v>4048.9700000000003</v>
      </c>
      <c r="F124" s="153">
        <f t="shared" si="10"/>
        <v>5732.59</v>
      </c>
      <c r="G124" s="157">
        <f t="shared" si="9"/>
        <v>669400.6160042464</v>
      </c>
    </row>
    <row r="125" spans="1:7" x14ac:dyDescent="0.25">
      <c r="A125" s="154">
        <f t="shared" si="11"/>
        <v>47849</v>
      </c>
      <c r="B125" s="155">
        <v>109</v>
      </c>
      <c r="C125" s="156">
        <f t="shared" si="6"/>
        <v>669400.6160042464</v>
      </c>
      <c r="D125" s="157">
        <f t="shared" si="7"/>
        <v>1673.5</v>
      </c>
      <c r="E125" s="157">
        <f t="shared" si="8"/>
        <v>4059.09</v>
      </c>
      <c r="F125" s="153">
        <f t="shared" si="10"/>
        <v>5732.59</v>
      </c>
      <c r="G125" s="157">
        <f t="shared" si="9"/>
        <v>665341.52600424644</v>
      </c>
    </row>
    <row r="126" spans="1:7" x14ac:dyDescent="0.25">
      <c r="A126" s="154">
        <f t="shared" si="11"/>
        <v>47880</v>
      </c>
      <c r="B126" s="155">
        <v>110</v>
      </c>
      <c r="C126" s="156">
        <f t="shared" si="6"/>
        <v>665341.52600424644</v>
      </c>
      <c r="D126" s="157">
        <f t="shared" si="7"/>
        <v>1663.35</v>
      </c>
      <c r="E126" s="157">
        <f t="shared" si="8"/>
        <v>4069.2400000000002</v>
      </c>
      <c r="F126" s="153">
        <f t="shared" si="10"/>
        <v>5732.59</v>
      </c>
      <c r="G126" s="157">
        <f t="shared" si="9"/>
        <v>661272.28600424645</v>
      </c>
    </row>
    <row r="127" spans="1:7" x14ac:dyDescent="0.25">
      <c r="A127" s="154">
        <f t="shared" si="11"/>
        <v>47908</v>
      </c>
      <c r="B127" s="155">
        <v>111</v>
      </c>
      <c r="C127" s="156">
        <f t="shared" si="6"/>
        <v>661272.28600424645</v>
      </c>
      <c r="D127" s="157">
        <f t="shared" si="7"/>
        <v>1653.18</v>
      </c>
      <c r="E127" s="157">
        <f t="shared" si="8"/>
        <v>4079.41</v>
      </c>
      <c r="F127" s="153">
        <f t="shared" si="10"/>
        <v>5732.59</v>
      </c>
      <c r="G127" s="157">
        <f t="shared" si="9"/>
        <v>657192.87600424641</v>
      </c>
    </row>
    <row r="128" spans="1:7" x14ac:dyDescent="0.25">
      <c r="A128" s="154">
        <f t="shared" si="11"/>
        <v>47939</v>
      </c>
      <c r="B128" s="155">
        <v>112</v>
      </c>
      <c r="C128" s="156">
        <f t="shared" si="6"/>
        <v>657192.87600424641</v>
      </c>
      <c r="D128" s="157">
        <f t="shared" si="7"/>
        <v>1642.98</v>
      </c>
      <c r="E128" s="157">
        <f t="shared" si="8"/>
        <v>4089.61</v>
      </c>
      <c r="F128" s="153">
        <f t="shared" si="10"/>
        <v>5732.59</v>
      </c>
      <c r="G128" s="157">
        <f t="shared" si="9"/>
        <v>653103.26600424643</v>
      </c>
    </row>
    <row r="129" spans="1:7" x14ac:dyDescent="0.25">
      <c r="A129" s="154">
        <f t="shared" si="11"/>
        <v>47969</v>
      </c>
      <c r="B129" s="155">
        <v>113</v>
      </c>
      <c r="C129" s="156">
        <f t="shared" si="6"/>
        <v>653103.26600424643</v>
      </c>
      <c r="D129" s="157">
        <f t="shared" si="7"/>
        <v>1632.76</v>
      </c>
      <c r="E129" s="157">
        <f t="shared" si="8"/>
        <v>4099.83</v>
      </c>
      <c r="F129" s="153">
        <f t="shared" si="10"/>
        <v>5732.59</v>
      </c>
      <c r="G129" s="157">
        <f t="shared" si="9"/>
        <v>649003.43600424647</v>
      </c>
    </row>
    <row r="130" spans="1:7" x14ac:dyDescent="0.25">
      <c r="A130" s="154">
        <f t="shared" si="11"/>
        <v>48000</v>
      </c>
      <c r="B130" s="155">
        <v>114</v>
      </c>
      <c r="C130" s="156">
        <f t="shared" si="6"/>
        <v>649003.43600424647</v>
      </c>
      <c r="D130" s="157">
        <f t="shared" si="7"/>
        <v>1622.51</v>
      </c>
      <c r="E130" s="157">
        <f t="shared" si="8"/>
        <v>4110.08</v>
      </c>
      <c r="F130" s="153">
        <f t="shared" si="10"/>
        <v>5732.59</v>
      </c>
      <c r="G130" s="157">
        <f t="shared" si="9"/>
        <v>644893.35600424651</v>
      </c>
    </row>
    <row r="131" spans="1:7" x14ac:dyDescent="0.25">
      <c r="A131" s="154">
        <f t="shared" si="11"/>
        <v>48030</v>
      </c>
      <c r="B131" s="155">
        <v>115</v>
      </c>
      <c r="C131" s="156">
        <f t="shared" si="6"/>
        <v>644893.35600424651</v>
      </c>
      <c r="D131" s="157">
        <f t="shared" si="7"/>
        <v>1612.23</v>
      </c>
      <c r="E131" s="157">
        <f t="shared" si="8"/>
        <v>4120.3600000000006</v>
      </c>
      <c r="F131" s="153">
        <f t="shared" si="10"/>
        <v>5732.59</v>
      </c>
      <c r="G131" s="157">
        <f t="shared" si="9"/>
        <v>640772.99600424652</v>
      </c>
    </row>
    <row r="132" spans="1:7" x14ac:dyDescent="0.25">
      <c r="A132" s="154">
        <f t="shared" si="11"/>
        <v>48061</v>
      </c>
      <c r="B132" s="155">
        <v>116</v>
      </c>
      <c r="C132" s="156">
        <f t="shared" si="6"/>
        <v>640772.99600424652</v>
      </c>
      <c r="D132" s="157">
        <f t="shared" si="7"/>
        <v>1601.93</v>
      </c>
      <c r="E132" s="157">
        <f t="shared" si="8"/>
        <v>4130.66</v>
      </c>
      <c r="F132" s="153">
        <f t="shared" si="10"/>
        <v>5732.59</v>
      </c>
      <c r="G132" s="157">
        <f t="shared" si="9"/>
        <v>636642.33600424649</v>
      </c>
    </row>
    <row r="133" spans="1:7" x14ac:dyDescent="0.25">
      <c r="A133" s="154">
        <f t="shared" si="11"/>
        <v>48092</v>
      </c>
      <c r="B133" s="155">
        <v>117</v>
      </c>
      <c r="C133" s="156">
        <f t="shared" si="6"/>
        <v>636642.33600424649</v>
      </c>
      <c r="D133" s="157">
        <f t="shared" si="7"/>
        <v>1591.61</v>
      </c>
      <c r="E133" s="157">
        <f t="shared" si="8"/>
        <v>4140.9800000000005</v>
      </c>
      <c r="F133" s="153">
        <f t="shared" si="10"/>
        <v>5732.59</v>
      </c>
      <c r="G133" s="157">
        <f t="shared" si="9"/>
        <v>632501.35600424651</v>
      </c>
    </row>
    <row r="134" spans="1:7" x14ac:dyDescent="0.25">
      <c r="A134" s="154">
        <f t="shared" si="11"/>
        <v>48122</v>
      </c>
      <c r="B134" s="155">
        <v>118</v>
      </c>
      <c r="C134" s="156">
        <f t="shared" si="6"/>
        <v>632501.35600424651</v>
      </c>
      <c r="D134" s="157">
        <f t="shared" si="7"/>
        <v>1581.25</v>
      </c>
      <c r="E134" s="157">
        <f t="shared" si="8"/>
        <v>4151.34</v>
      </c>
      <c r="F134" s="153">
        <f t="shared" si="10"/>
        <v>5732.59</v>
      </c>
      <c r="G134" s="157">
        <f t="shared" si="9"/>
        <v>628350.01600424654</v>
      </c>
    </row>
    <row r="135" spans="1:7" x14ac:dyDescent="0.25">
      <c r="A135" s="154">
        <f t="shared" si="11"/>
        <v>48153</v>
      </c>
      <c r="B135" s="155">
        <v>119</v>
      </c>
      <c r="C135" s="156">
        <f t="shared" si="6"/>
        <v>628350.01600424654</v>
      </c>
      <c r="D135" s="157">
        <f t="shared" si="7"/>
        <v>1570.88</v>
      </c>
      <c r="E135" s="157">
        <f t="shared" si="8"/>
        <v>4161.71</v>
      </c>
      <c r="F135" s="153">
        <f t="shared" si="10"/>
        <v>5732.59</v>
      </c>
      <c r="G135" s="157">
        <f t="shared" si="9"/>
        <v>624188.30600424658</v>
      </c>
    </row>
    <row r="136" spans="1:7" x14ac:dyDescent="0.25">
      <c r="A136" s="154">
        <f t="shared" si="11"/>
        <v>48183</v>
      </c>
      <c r="B136" s="155">
        <v>120</v>
      </c>
      <c r="C136" s="156">
        <f t="shared" si="6"/>
        <v>624188.30600424658</v>
      </c>
      <c r="D136" s="157">
        <f t="shared" si="7"/>
        <v>1560.47</v>
      </c>
      <c r="E136" s="157">
        <f t="shared" si="8"/>
        <v>4172.12</v>
      </c>
      <c r="F136" s="153">
        <f t="shared" si="10"/>
        <v>5732.59</v>
      </c>
      <c r="G136" s="157">
        <f t="shared" si="9"/>
        <v>620016.18600424659</v>
      </c>
    </row>
    <row r="137" spans="1:7" x14ac:dyDescent="0.25">
      <c r="A137" s="154">
        <f t="shared" si="11"/>
        <v>48214</v>
      </c>
      <c r="B137" s="155">
        <v>121</v>
      </c>
      <c r="C137" s="156">
        <f t="shared" si="6"/>
        <v>620016.18600424659</v>
      </c>
      <c r="D137" s="157">
        <f t="shared" si="7"/>
        <v>1550.04</v>
      </c>
      <c r="E137" s="157">
        <f t="shared" si="8"/>
        <v>4182.55</v>
      </c>
      <c r="F137" s="153">
        <f t="shared" si="10"/>
        <v>5732.59</v>
      </c>
      <c r="G137" s="157">
        <f t="shared" si="9"/>
        <v>615833.63600424654</v>
      </c>
    </row>
    <row r="138" spans="1:7" x14ac:dyDescent="0.25">
      <c r="A138" s="154">
        <f t="shared" si="11"/>
        <v>48245</v>
      </c>
      <c r="B138" s="155">
        <v>122</v>
      </c>
      <c r="C138" s="156">
        <f t="shared" si="6"/>
        <v>615833.63600424654</v>
      </c>
      <c r="D138" s="157">
        <f t="shared" si="7"/>
        <v>1539.58</v>
      </c>
      <c r="E138" s="157">
        <f t="shared" si="8"/>
        <v>4193.01</v>
      </c>
      <c r="F138" s="153">
        <f t="shared" si="10"/>
        <v>5732.59</v>
      </c>
      <c r="G138" s="157">
        <f t="shared" si="9"/>
        <v>611640.62600424653</v>
      </c>
    </row>
    <row r="139" spans="1:7" x14ac:dyDescent="0.25">
      <c r="A139" s="154">
        <f t="shared" si="11"/>
        <v>48274</v>
      </c>
      <c r="B139" s="155">
        <v>123</v>
      </c>
      <c r="C139" s="156">
        <f t="shared" si="6"/>
        <v>611640.62600424653</v>
      </c>
      <c r="D139" s="157">
        <f t="shared" si="7"/>
        <v>1529.1</v>
      </c>
      <c r="E139" s="157">
        <f t="shared" si="8"/>
        <v>4203.49</v>
      </c>
      <c r="F139" s="153">
        <f t="shared" si="10"/>
        <v>5732.59</v>
      </c>
      <c r="G139" s="157">
        <f t="shared" si="9"/>
        <v>607437.13600424654</v>
      </c>
    </row>
    <row r="140" spans="1:7" x14ac:dyDescent="0.25">
      <c r="A140" s="154">
        <f t="shared" si="11"/>
        <v>48305</v>
      </c>
      <c r="B140" s="155">
        <v>124</v>
      </c>
      <c r="C140" s="156">
        <f t="shared" si="6"/>
        <v>607437.13600424654</v>
      </c>
      <c r="D140" s="157">
        <f t="shared" si="7"/>
        <v>1518.59</v>
      </c>
      <c r="E140" s="157">
        <f t="shared" si="8"/>
        <v>4214</v>
      </c>
      <c r="F140" s="153">
        <f t="shared" si="10"/>
        <v>5732.59</v>
      </c>
      <c r="G140" s="157">
        <f t="shared" si="9"/>
        <v>603223.13600424654</v>
      </c>
    </row>
    <row r="141" spans="1:7" x14ac:dyDescent="0.25">
      <c r="A141" s="154">
        <f t="shared" si="11"/>
        <v>48335</v>
      </c>
      <c r="B141" s="155">
        <v>125</v>
      </c>
      <c r="C141" s="156">
        <f t="shared" ref="C141:C204" si="12">G140</f>
        <v>603223.13600424654</v>
      </c>
      <c r="D141" s="157">
        <f t="shared" ref="D141:D204" si="13">ROUND(C141*$E$13/12,2)</f>
        <v>1508.06</v>
      </c>
      <c r="E141" s="157">
        <f t="shared" ref="E141:E204" si="14">F141-D141</f>
        <v>4224.5300000000007</v>
      </c>
      <c r="F141" s="153">
        <f t="shared" si="10"/>
        <v>5732.59</v>
      </c>
      <c r="G141" s="157">
        <f t="shared" ref="G141:G204" si="15">C141-E141</f>
        <v>598998.60600424651</v>
      </c>
    </row>
    <row r="142" spans="1:7" x14ac:dyDescent="0.25">
      <c r="A142" s="154">
        <f t="shared" si="11"/>
        <v>48366</v>
      </c>
      <c r="B142" s="155">
        <v>126</v>
      </c>
      <c r="C142" s="156">
        <f t="shared" si="12"/>
        <v>598998.60600424651</v>
      </c>
      <c r="D142" s="157">
        <f t="shared" si="13"/>
        <v>1497.5</v>
      </c>
      <c r="E142" s="157">
        <f t="shared" si="14"/>
        <v>4235.09</v>
      </c>
      <c r="F142" s="153">
        <f t="shared" si="10"/>
        <v>5732.59</v>
      </c>
      <c r="G142" s="157">
        <f t="shared" si="15"/>
        <v>594763.51600424654</v>
      </c>
    </row>
    <row r="143" spans="1:7" x14ac:dyDescent="0.25">
      <c r="A143" s="154">
        <f t="shared" si="11"/>
        <v>48396</v>
      </c>
      <c r="B143" s="155">
        <v>127</v>
      </c>
      <c r="C143" s="156">
        <f t="shared" si="12"/>
        <v>594763.51600424654</v>
      </c>
      <c r="D143" s="157">
        <f t="shared" si="13"/>
        <v>1486.91</v>
      </c>
      <c r="E143" s="157">
        <f t="shared" si="14"/>
        <v>4245.68</v>
      </c>
      <c r="F143" s="153">
        <f t="shared" si="10"/>
        <v>5732.59</v>
      </c>
      <c r="G143" s="157">
        <f t="shared" si="15"/>
        <v>590517.83600424649</v>
      </c>
    </row>
    <row r="144" spans="1:7" x14ac:dyDescent="0.25">
      <c r="A144" s="154">
        <f t="shared" si="11"/>
        <v>48427</v>
      </c>
      <c r="B144" s="155">
        <v>128</v>
      </c>
      <c r="C144" s="156">
        <f t="shared" si="12"/>
        <v>590517.83600424649</v>
      </c>
      <c r="D144" s="157">
        <f t="shared" si="13"/>
        <v>1476.29</v>
      </c>
      <c r="E144" s="157">
        <f t="shared" si="14"/>
        <v>4256.3</v>
      </c>
      <c r="F144" s="153">
        <f t="shared" si="10"/>
        <v>5732.59</v>
      </c>
      <c r="G144" s="157">
        <f t="shared" si="15"/>
        <v>586261.53600424645</v>
      </c>
    </row>
    <row r="145" spans="1:7" x14ac:dyDescent="0.25">
      <c r="A145" s="154">
        <f t="shared" si="11"/>
        <v>48458</v>
      </c>
      <c r="B145" s="155">
        <v>129</v>
      </c>
      <c r="C145" s="156">
        <f t="shared" si="12"/>
        <v>586261.53600424645</v>
      </c>
      <c r="D145" s="157">
        <f t="shared" si="13"/>
        <v>1465.65</v>
      </c>
      <c r="E145" s="157">
        <f t="shared" si="14"/>
        <v>4266.9400000000005</v>
      </c>
      <c r="F145" s="153">
        <f t="shared" si="10"/>
        <v>5732.59</v>
      </c>
      <c r="G145" s="157">
        <f t="shared" si="15"/>
        <v>581994.5960042465</v>
      </c>
    </row>
    <row r="146" spans="1:7" x14ac:dyDescent="0.25">
      <c r="A146" s="154">
        <f t="shared" si="11"/>
        <v>48488</v>
      </c>
      <c r="B146" s="155">
        <v>130</v>
      </c>
      <c r="C146" s="156">
        <f t="shared" si="12"/>
        <v>581994.5960042465</v>
      </c>
      <c r="D146" s="157">
        <f t="shared" si="13"/>
        <v>1454.99</v>
      </c>
      <c r="E146" s="157">
        <f t="shared" si="14"/>
        <v>4277.6000000000004</v>
      </c>
      <c r="F146" s="153">
        <f t="shared" si="10"/>
        <v>5732.59</v>
      </c>
      <c r="G146" s="157">
        <f t="shared" si="15"/>
        <v>577716.99600424652</v>
      </c>
    </row>
    <row r="147" spans="1:7" x14ac:dyDescent="0.25">
      <c r="A147" s="154">
        <f t="shared" si="11"/>
        <v>48519</v>
      </c>
      <c r="B147" s="155">
        <v>131</v>
      </c>
      <c r="C147" s="156">
        <f t="shared" si="12"/>
        <v>577716.99600424652</v>
      </c>
      <c r="D147" s="157">
        <f t="shared" si="13"/>
        <v>1444.29</v>
      </c>
      <c r="E147" s="157">
        <f t="shared" si="14"/>
        <v>4288.3</v>
      </c>
      <c r="F147" s="153">
        <f t="shared" ref="F147:F210" si="16">ROUND(PMT($E$13/12,$E$7-1,-$C$18,$E$12),2)</f>
        <v>5732.59</v>
      </c>
      <c r="G147" s="157">
        <f t="shared" si="15"/>
        <v>573428.69600424648</v>
      </c>
    </row>
    <row r="148" spans="1:7" x14ac:dyDescent="0.25">
      <c r="A148" s="154">
        <f t="shared" ref="A148:A211" si="17">EDATE(A147,1)</f>
        <v>48549</v>
      </c>
      <c r="B148" s="155">
        <v>132</v>
      </c>
      <c r="C148" s="156">
        <f t="shared" si="12"/>
        <v>573428.69600424648</v>
      </c>
      <c r="D148" s="157">
        <f t="shared" si="13"/>
        <v>1433.57</v>
      </c>
      <c r="E148" s="157">
        <f t="shared" si="14"/>
        <v>4299.0200000000004</v>
      </c>
      <c r="F148" s="153">
        <f t="shared" si="16"/>
        <v>5732.59</v>
      </c>
      <c r="G148" s="157">
        <f t="shared" si="15"/>
        <v>569129.67600424646</v>
      </c>
    </row>
    <row r="149" spans="1:7" x14ac:dyDescent="0.25">
      <c r="A149" s="154">
        <f t="shared" si="17"/>
        <v>48580</v>
      </c>
      <c r="B149" s="155">
        <v>133</v>
      </c>
      <c r="C149" s="156">
        <f t="shared" si="12"/>
        <v>569129.67600424646</v>
      </c>
      <c r="D149" s="157">
        <f t="shared" si="13"/>
        <v>1422.82</v>
      </c>
      <c r="E149" s="157">
        <f t="shared" si="14"/>
        <v>4309.7700000000004</v>
      </c>
      <c r="F149" s="153">
        <f t="shared" si="16"/>
        <v>5732.59</v>
      </c>
      <c r="G149" s="157">
        <f t="shared" si="15"/>
        <v>564819.90600424644</v>
      </c>
    </row>
    <row r="150" spans="1:7" x14ac:dyDescent="0.25">
      <c r="A150" s="154">
        <f t="shared" si="17"/>
        <v>48611</v>
      </c>
      <c r="B150" s="155">
        <v>134</v>
      </c>
      <c r="C150" s="156">
        <f t="shared" si="12"/>
        <v>564819.90600424644</v>
      </c>
      <c r="D150" s="157">
        <f t="shared" si="13"/>
        <v>1412.05</v>
      </c>
      <c r="E150" s="157">
        <f t="shared" si="14"/>
        <v>4320.54</v>
      </c>
      <c r="F150" s="153">
        <f t="shared" si="16"/>
        <v>5732.59</v>
      </c>
      <c r="G150" s="157">
        <f t="shared" si="15"/>
        <v>560499.3660042464</v>
      </c>
    </row>
    <row r="151" spans="1:7" x14ac:dyDescent="0.25">
      <c r="A151" s="154">
        <f t="shared" si="17"/>
        <v>48639</v>
      </c>
      <c r="B151" s="155">
        <v>135</v>
      </c>
      <c r="C151" s="156">
        <f t="shared" si="12"/>
        <v>560499.3660042464</v>
      </c>
      <c r="D151" s="157">
        <f t="shared" si="13"/>
        <v>1401.25</v>
      </c>
      <c r="E151" s="157">
        <f t="shared" si="14"/>
        <v>4331.34</v>
      </c>
      <c r="F151" s="153">
        <f t="shared" si="16"/>
        <v>5732.59</v>
      </c>
      <c r="G151" s="157">
        <f t="shared" si="15"/>
        <v>556168.02600424644</v>
      </c>
    </row>
    <row r="152" spans="1:7" x14ac:dyDescent="0.25">
      <c r="A152" s="154">
        <f t="shared" si="17"/>
        <v>48670</v>
      </c>
      <c r="B152" s="155">
        <v>136</v>
      </c>
      <c r="C152" s="156">
        <f t="shared" si="12"/>
        <v>556168.02600424644</v>
      </c>
      <c r="D152" s="157">
        <f t="shared" si="13"/>
        <v>1390.42</v>
      </c>
      <c r="E152" s="157">
        <f t="shared" si="14"/>
        <v>4342.17</v>
      </c>
      <c r="F152" s="153">
        <f t="shared" si="16"/>
        <v>5732.59</v>
      </c>
      <c r="G152" s="157">
        <f t="shared" si="15"/>
        <v>551825.85600424639</v>
      </c>
    </row>
    <row r="153" spans="1:7" x14ac:dyDescent="0.25">
      <c r="A153" s="154">
        <f t="shared" si="17"/>
        <v>48700</v>
      </c>
      <c r="B153" s="155">
        <v>137</v>
      </c>
      <c r="C153" s="156">
        <f t="shared" si="12"/>
        <v>551825.85600424639</v>
      </c>
      <c r="D153" s="157">
        <f t="shared" si="13"/>
        <v>1379.56</v>
      </c>
      <c r="E153" s="157">
        <f t="shared" si="14"/>
        <v>4353.0300000000007</v>
      </c>
      <c r="F153" s="153">
        <f t="shared" si="16"/>
        <v>5732.59</v>
      </c>
      <c r="G153" s="157">
        <f t="shared" si="15"/>
        <v>547472.82600424637</v>
      </c>
    </row>
    <row r="154" spans="1:7" x14ac:dyDescent="0.25">
      <c r="A154" s="154">
        <f t="shared" si="17"/>
        <v>48731</v>
      </c>
      <c r="B154" s="155">
        <v>138</v>
      </c>
      <c r="C154" s="156">
        <f t="shared" si="12"/>
        <v>547472.82600424637</v>
      </c>
      <c r="D154" s="157">
        <f t="shared" si="13"/>
        <v>1368.68</v>
      </c>
      <c r="E154" s="157">
        <f t="shared" si="14"/>
        <v>4363.91</v>
      </c>
      <c r="F154" s="153">
        <f t="shared" si="16"/>
        <v>5732.59</v>
      </c>
      <c r="G154" s="157">
        <f t="shared" si="15"/>
        <v>543108.91600424633</v>
      </c>
    </row>
    <row r="155" spans="1:7" x14ac:dyDescent="0.25">
      <c r="A155" s="154">
        <f t="shared" si="17"/>
        <v>48761</v>
      </c>
      <c r="B155" s="155">
        <v>139</v>
      </c>
      <c r="C155" s="156">
        <f t="shared" si="12"/>
        <v>543108.91600424633</v>
      </c>
      <c r="D155" s="157">
        <f t="shared" si="13"/>
        <v>1357.77</v>
      </c>
      <c r="E155" s="157">
        <f t="shared" si="14"/>
        <v>4374.82</v>
      </c>
      <c r="F155" s="153">
        <f t="shared" si="16"/>
        <v>5732.59</v>
      </c>
      <c r="G155" s="157">
        <f t="shared" si="15"/>
        <v>538734.09600424638</v>
      </c>
    </row>
    <row r="156" spans="1:7" x14ac:dyDescent="0.25">
      <c r="A156" s="154">
        <f t="shared" si="17"/>
        <v>48792</v>
      </c>
      <c r="B156" s="155">
        <v>140</v>
      </c>
      <c r="C156" s="156">
        <f t="shared" si="12"/>
        <v>538734.09600424638</v>
      </c>
      <c r="D156" s="157">
        <f t="shared" si="13"/>
        <v>1346.84</v>
      </c>
      <c r="E156" s="157">
        <f t="shared" si="14"/>
        <v>4385.75</v>
      </c>
      <c r="F156" s="153">
        <f t="shared" si="16"/>
        <v>5732.59</v>
      </c>
      <c r="G156" s="157">
        <f t="shared" si="15"/>
        <v>534348.34600424638</v>
      </c>
    </row>
    <row r="157" spans="1:7" x14ac:dyDescent="0.25">
      <c r="A157" s="154">
        <f t="shared" si="17"/>
        <v>48823</v>
      </c>
      <c r="B157" s="155">
        <v>141</v>
      </c>
      <c r="C157" s="156">
        <f t="shared" si="12"/>
        <v>534348.34600424638</v>
      </c>
      <c r="D157" s="157">
        <f t="shared" si="13"/>
        <v>1335.87</v>
      </c>
      <c r="E157" s="157">
        <f t="shared" si="14"/>
        <v>4396.72</v>
      </c>
      <c r="F157" s="153">
        <f t="shared" si="16"/>
        <v>5732.59</v>
      </c>
      <c r="G157" s="157">
        <f t="shared" si="15"/>
        <v>529951.62600424641</v>
      </c>
    </row>
    <row r="158" spans="1:7" x14ac:dyDescent="0.25">
      <c r="A158" s="154">
        <f t="shared" si="17"/>
        <v>48853</v>
      </c>
      <c r="B158" s="155">
        <v>142</v>
      </c>
      <c r="C158" s="156">
        <f t="shared" si="12"/>
        <v>529951.62600424641</v>
      </c>
      <c r="D158" s="157">
        <f t="shared" si="13"/>
        <v>1324.88</v>
      </c>
      <c r="E158" s="157">
        <f t="shared" si="14"/>
        <v>4407.71</v>
      </c>
      <c r="F158" s="153">
        <f t="shared" si="16"/>
        <v>5732.59</v>
      </c>
      <c r="G158" s="157">
        <f t="shared" si="15"/>
        <v>525543.91600424645</v>
      </c>
    </row>
    <row r="159" spans="1:7" x14ac:dyDescent="0.25">
      <c r="A159" s="154">
        <f t="shared" si="17"/>
        <v>48884</v>
      </c>
      <c r="B159" s="155">
        <v>143</v>
      </c>
      <c r="C159" s="156">
        <f t="shared" si="12"/>
        <v>525543.91600424645</v>
      </c>
      <c r="D159" s="157">
        <f t="shared" si="13"/>
        <v>1313.86</v>
      </c>
      <c r="E159" s="157">
        <f t="shared" si="14"/>
        <v>4418.7300000000005</v>
      </c>
      <c r="F159" s="153">
        <f t="shared" si="16"/>
        <v>5732.59</v>
      </c>
      <c r="G159" s="157">
        <f t="shared" si="15"/>
        <v>521125.18600424647</v>
      </c>
    </row>
    <row r="160" spans="1:7" x14ac:dyDescent="0.25">
      <c r="A160" s="154">
        <f t="shared" si="17"/>
        <v>48914</v>
      </c>
      <c r="B160" s="155">
        <v>144</v>
      </c>
      <c r="C160" s="156">
        <f t="shared" si="12"/>
        <v>521125.18600424647</v>
      </c>
      <c r="D160" s="157">
        <f t="shared" si="13"/>
        <v>1302.81</v>
      </c>
      <c r="E160" s="157">
        <f t="shared" si="14"/>
        <v>4429.7800000000007</v>
      </c>
      <c r="F160" s="153">
        <f t="shared" si="16"/>
        <v>5732.59</v>
      </c>
      <c r="G160" s="157">
        <f t="shared" si="15"/>
        <v>516695.40600424644</v>
      </c>
    </row>
    <row r="161" spans="1:7" x14ac:dyDescent="0.25">
      <c r="A161" s="154">
        <f t="shared" si="17"/>
        <v>48945</v>
      </c>
      <c r="B161" s="155">
        <v>145</v>
      </c>
      <c r="C161" s="156">
        <f t="shared" si="12"/>
        <v>516695.40600424644</v>
      </c>
      <c r="D161" s="157">
        <f t="shared" si="13"/>
        <v>1291.74</v>
      </c>
      <c r="E161" s="157">
        <f t="shared" si="14"/>
        <v>4440.8500000000004</v>
      </c>
      <c r="F161" s="153">
        <f t="shared" si="16"/>
        <v>5732.59</v>
      </c>
      <c r="G161" s="157">
        <f t="shared" si="15"/>
        <v>512254.55600424646</v>
      </c>
    </row>
    <row r="162" spans="1:7" x14ac:dyDescent="0.25">
      <c r="A162" s="154">
        <f t="shared" si="17"/>
        <v>48976</v>
      </c>
      <c r="B162" s="155">
        <v>146</v>
      </c>
      <c r="C162" s="156">
        <f t="shared" si="12"/>
        <v>512254.55600424646</v>
      </c>
      <c r="D162" s="157">
        <f t="shared" si="13"/>
        <v>1280.6400000000001</v>
      </c>
      <c r="E162" s="157">
        <f t="shared" si="14"/>
        <v>4451.95</v>
      </c>
      <c r="F162" s="153">
        <f t="shared" si="16"/>
        <v>5732.59</v>
      </c>
      <c r="G162" s="157">
        <f t="shared" si="15"/>
        <v>507802.60600424645</v>
      </c>
    </row>
    <row r="163" spans="1:7" x14ac:dyDescent="0.25">
      <c r="A163" s="154">
        <f t="shared" si="17"/>
        <v>49004</v>
      </c>
      <c r="B163" s="155">
        <v>147</v>
      </c>
      <c r="C163" s="156">
        <f t="shared" si="12"/>
        <v>507802.60600424645</v>
      </c>
      <c r="D163" s="157">
        <f t="shared" si="13"/>
        <v>1269.51</v>
      </c>
      <c r="E163" s="157">
        <f t="shared" si="14"/>
        <v>4463.08</v>
      </c>
      <c r="F163" s="153">
        <f t="shared" si="16"/>
        <v>5732.59</v>
      </c>
      <c r="G163" s="157">
        <f t="shared" si="15"/>
        <v>503339.52600424644</v>
      </c>
    </row>
    <row r="164" spans="1:7" x14ac:dyDescent="0.25">
      <c r="A164" s="154">
        <f t="shared" si="17"/>
        <v>49035</v>
      </c>
      <c r="B164" s="155">
        <v>148</v>
      </c>
      <c r="C164" s="156">
        <f t="shared" si="12"/>
        <v>503339.52600424644</v>
      </c>
      <c r="D164" s="157">
        <f t="shared" si="13"/>
        <v>1258.3499999999999</v>
      </c>
      <c r="E164" s="157">
        <f t="shared" si="14"/>
        <v>4474.24</v>
      </c>
      <c r="F164" s="153">
        <f t="shared" si="16"/>
        <v>5732.59</v>
      </c>
      <c r="G164" s="157">
        <f t="shared" si="15"/>
        <v>498865.28600424645</v>
      </c>
    </row>
    <row r="165" spans="1:7" x14ac:dyDescent="0.25">
      <c r="A165" s="154">
        <f t="shared" si="17"/>
        <v>49065</v>
      </c>
      <c r="B165" s="155">
        <v>149</v>
      </c>
      <c r="C165" s="156">
        <f t="shared" si="12"/>
        <v>498865.28600424645</v>
      </c>
      <c r="D165" s="157">
        <f t="shared" si="13"/>
        <v>1247.1600000000001</v>
      </c>
      <c r="E165" s="157">
        <f t="shared" si="14"/>
        <v>4485.43</v>
      </c>
      <c r="F165" s="153">
        <f t="shared" si="16"/>
        <v>5732.59</v>
      </c>
      <c r="G165" s="157">
        <f t="shared" si="15"/>
        <v>494379.85600424645</v>
      </c>
    </row>
    <row r="166" spans="1:7" x14ac:dyDescent="0.25">
      <c r="A166" s="154">
        <f t="shared" si="17"/>
        <v>49096</v>
      </c>
      <c r="B166" s="155">
        <v>150</v>
      </c>
      <c r="C166" s="156">
        <f t="shared" si="12"/>
        <v>494379.85600424645</v>
      </c>
      <c r="D166" s="157">
        <f t="shared" si="13"/>
        <v>1235.95</v>
      </c>
      <c r="E166" s="157">
        <f t="shared" si="14"/>
        <v>4496.6400000000003</v>
      </c>
      <c r="F166" s="153">
        <f t="shared" si="16"/>
        <v>5732.59</v>
      </c>
      <c r="G166" s="157">
        <f t="shared" si="15"/>
        <v>489883.21600424644</v>
      </c>
    </row>
    <row r="167" spans="1:7" x14ac:dyDescent="0.25">
      <c r="A167" s="154">
        <f t="shared" si="17"/>
        <v>49126</v>
      </c>
      <c r="B167" s="155">
        <v>151</v>
      </c>
      <c r="C167" s="156">
        <f t="shared" si="12"/>
        <v>489883.21600424644</v>
      </c>
      <c r="D167" s="157">
        <f t="shared" si="13"/>
        <v>1224.71</v>
      </c>
      <c r="E167" s="157">
        <f t="shared" si="14"/>
        <v>4507.88</v>
      </c>
      <c r="F167" s="153">
        <f t="shared" si="16"/>
        <v>5732.59</v>
      </c>
      <c r="G167" s="157">
        <f t="shared" si="15"/>
        <v>485375.33600424643</v>
      </c>
    </row>
    <row r="168" spans="1:7" x14ac:dyDescent="0.25">
      <c r="A168" s="154">
        <f t="shared" si="17"/>
        <v>49157</v>
      </c>
      <c r="B168" s="155">
        <v>152</v>
      </c>
      <c r="C168" s="156">
        <f t="shared" si="12"/>
        <v>485375.33600424643</v>
      </c>
      <c r="D168" s="157">
        <f t="shared" si="13"/>
        <v>1213.44</v>
      </c>
      <c r="E168" s="157">
        <f t="shared" si="14"/>
        <v>4519.1499999999996</v>
      </c>
      <c r="F168" s="153">
        <f t="shared" si="16"/>
        <v>5732.59</v>
      </c>
      <c r="G168" s="157">
        <f t="shared" si="15"/>
        <v>480856.18600424641</v>
      </c>
    </row>
    <row r="169" spans="1:7" x14ac:dyDescent="0.25">
      <c r="A169" s="154">
        <f t="shared" si="17"/>
        <v>49188</v>
      </c>
      <c r="B169" s="155">
        <v>153</v>
      </c>
      <c r="C169" s="156">
        <f t="shared" si="12"/>
        <v>480856.18600424641</v>
      </c>
      <c r="D169" s="157">
        <f t="shared" si="13"/>
        <v>1202.1400000000001</v>
      </c>
      <c r="E169" s="157">
        <f t="shared" si="14"/>
        <v>4530.45</v>
      </c>
      <c r="F169" s="153">
        <f t="shared" si="16"/>
        <v>5732.59</v>
      </c>
      <c r="G169" s="157">
        <f t="shared" si="15"/>
        <v>476325.7360042464</v>
      </c>
    </row>
    <row r="170" spans="1:7" x14ac:dyDescent="0.25">
      <c r="A170" s="154">
        <f t="shared" si="17"/>
        <v>49218</v>
      </c>
      <c r="B170" s="155">
        <v>154</v>
      </c>
      <c r="C170" s="156">
        <f t="shared" si="12"/>
        <v>476325.7360042464</v>
      </c>
      <c r="D170" s="157">
        <f t="shared" si="13"/>
        <v>1190.81</v>
      </c>
      <c r="E170" s="157">
        <f t="shared" si="14"/>
        <v>4541.7800000000007</v>
      </c>
      <c r="F170" s="153">
        <f t="shared" si="16"/>
        <v>5732.59</v>
      </c>
      <c r="G170" s="157">
        <f t="shared" si="15"/>
        <v>471783.95600424637</v>
      </c>
    </row>
    <row r="171" spans="1:7" x14ac:dyDescent="0.25">
      <c r="A171" s="154">
        <f t="shared" si="17"/>
        <v>49249</v>
      </c>
      <c r="B171" s="155">
        <v>155</v>
      </c>
      <c r="C171" s="156">
        <f t="shared" si="12"/>
        <v>471783.95600424637</v>
      </c>
      <c r="D171" s="157">
        <f t="shared" si="13"/>
        <v>1179.46</v>
      </c>
      <c r="E171" s="157">
        <f t="shared" si="14"/>
        <v>4553.13</v>
      </c>
      <c r="F171" s="153">
        <f t="shared" si="16"/>
        <v>5732.59</v>
      </c>
      <c r="G171" s="157">
        <f t="shared" si="15"/>
        <v>467230.82600424637</v>
      </c>
    </row>
    <row r="172" spans="1:7" x14ac:dyDescent="0.25">
      <c r="A172" s="154">
        <f t="shared" si="17"/>
        <v>49279</v>
      </c>
      <c r="B172" s="155">
        <v>156</v>
      </c>
      <c r="C172" s="156">
        <f t="shared" si="12"/>
        <v>467230.82600424637</v>
      </c>
      <c r="D172" s="157">
        <f t="shared" si="13"/>
        <v>1168.08</v>
      </c>
      <c r="E172" s="157">
        <f t="shared" si="14"/>
        <v>4564.51</v>
      </c>
      <c r="F172" s="153">
        <f t="shared" si="16"/>
        <v>5732.59</v>
      </c>
      <c r="G172" s="157">
        <f t="shared" si="15"/>
        <v>462666.31600424636</v>
      </c>
    </row>
    <row r="173" spans="1:7" x14ac:dyDescent="0.25">
      <c r="A173" s="154">
        <f t="shared" si="17"/>
        <v>49310</v>
      </c>
      <c r="B173" s="155">
        <v>157</v>
      </c>
      <c r="C173" s="156">
        <f t="shared" si="12"/>
        <v>462666.31600424636</v>
      </c>
      <c r="D173" s="157">
        <f t="shared" si="13"/>
        <v>1156.67</v>
      </c>
      <c r="E173" s="157">
        <f t="shared" si="14"/>
        <v>4575.92</v>
      </c>
      <c r="F173" s="153">
        <f t="shared" si="16"/>
        <v>5732.59</v>
      </c>
      <c r="G173" s="157">
        <f t="shared" si="15"/>
        <v>458090.39600424637</v>
      </c>
    </row>
    <row r="174" spans="1:7" x14ac:dyDescent="0.25">
      <c r="A174" s="154">
        <f t="shared" si="17"/>
        <v>49341</v>
      </c>
      <c r="B174" s="155">
        <v>158</v>
      </c>
      <c r="C174" s="156">
        <f t="shared" si="12"/>
        <v>458090.39600424637</v>
      </c>
      <c r="D174" s="157">
        <f t="shared" si="13"/>
        <v>1145.23</v>
      </c>
      <c r="E174" s="157">
        <f t="shared" si="14"/>
        <v>4587.3600000000006</v>
      </c>
      <c r="F174" s="153">
        <f t="shared" si="16"/>
        <v>5732.59</v>
      </c>
      <c r="G174" s="157">
        <f t="shared" si="15"/>
        <v>453503.03600424639</v>
      </c>
    </row>
    <row r="175" spans="1:7" x14ac:dyDescent="0.25">
      <c r="A175" s="154">
        <f t="shared" si="17"/>
        <v>49369</v>
      </c>
      <c r="B175" s="155">
        <v>159</v>
      </c>
      <c r="C175" s="156">
        <f t="shared" si="12"/>
        <v>453503.03600424639</v>
      </c>
      <c r="D175" s="157">
        <f t="shared" si="13"/>
        <v>1133.76</v>
      </c>
      <c r="E175" s="157">
        <f t="shared" si="14"/>
        <v>4598.83</v>
      </c>
      <c r="F175" s="153">
        <f t="shared" si="16"/>
        <v>5732.59</v>
      </c>
      <c r="G175" s="157">
        <f t="shared" si="15"/>
        <v>448904.20600424637</v>
      </c>
    </row>
    <row r="176" spans="1:7" x14ac:dyDescent="0.25">
      <c r="A176" s="154">
        <f t="shared" si="17"/>
        <v>49400</v>
      </c>
      <c r="B176" s="155">
        <v>160</v>
      </c>
      <c r="C176" s="156">
        <f t="shared" si="12"/>
        <v>448904.20600424637</v>
      </c>
      <c r="D176" s="157">
        <f t="shared" si="13"/>
        <v>1122.26</v>
      </c>
      <c r="E176" s="157">
        <f t="shared" si="14"/>
        <v>4610.33</v>
      </c>
      <c r="F176" s="153">
        <f t="shared" si="16"/>
        <v>5732.59</v>
      </c>
      <c r="G176" s="157">
        <f t="shared" si="15"/>
        <v>444293.87600424635</v>
      </c>
    </row>
    <row r="177" spans="1:7" x14ac:dyDescent="0.25">
      <c r="A177" s="154">
        <f t="shared" si="17"/>
        <v>49430</v>
      </c>
      <c r="B177" s="155">
        <v>161</v>
      </c>
      <c r="C177" s="156">
        <f t="shared" si="12"/>
        <v>444293.87600424635</v>
      </c>
      <c r="D177" s="157">
        <f t="shared" si="13"/>
        <v>1110.73</v>
      </c>
      <c r="E177" s="157">
        <f t="shared" si="14"/>
        <v>4621.8600000000006</v>
      </c>
      <c r="F177" s="153">
        <f t="shared" si="16"/>
        <v>5732.59</v>
      </c>
      <c r="G177" s="157">
        <f t="shared" si="15"/>
        <v>439672.01600424637</v>
      </c>
    </row>
    <row r="178" spans="1:7" x14ac:dyDescent="0.25">
      <c r="A178" s="154">
        <f t="shared" si="17"/>
        <v>49461</v>
      </c>
      <c r="B178" s="155">
        <v>162</v>
      </c>
      <c r="C178" s="156">
        <f t="shared" si="12"/>
        <v>439672.01600424637</v>
      </c>
      <c r="D178" s="157">
        <f t="shared" si="13"/>
        <v>1099.18</v>
      </c>
      <c r="E178" s="157">
        <f t="shared" si="14"/>
        <v>4633.41</v>
      </c>
      <c r="F178" s="153">
        <f t="shared" si="16"/>
        <v>5732.59</v>
      </c>
      <c r="G178" s="157">
        <f t="shared" si="15"/>
        <v>435038.60600424639</v>
      </c>
    </row>
    <row r="179" spans="1:7" x14ac:dyDescent="0.25">
      <c r="A179" s="154">
        <f t="shared" si="17"/>
        <v>49491</v>
      </c>
      <c r="B179" s="155">
        <v>163</v>
      </c>
      <c r="C179" s="156">
        <f t="shared" si="12"/>
        <v>435038.60600424639</v>
      </c>
      <c r="D179" s="157">
        <f t="shared" si="13"/>
        <v>1087.5999999999999</v>
      </c>
      <c r="E179" s="157">
        <f t="shared" si="14"/>
        <v>4644.99</v>
      </c>
      <c r="F179" s="153">
        <f t="shared" si="16"/>
        <v>5732.59</v>
      </c>
      <c r="G179" s="157">
        <f t="shared" si="15"/>
        <v>430393.6160042464</v>
      </c>
    </row>
    <row r="180" spans="1:7" x14ac:dyDescent="0.25">
      <c r="A180" s="154">
        <f t="shared" si="17"/>
        <v>49522</v>
      </c>
      <c r="B180" s="155">
        <v>164</v>
      </c>
      <c r="C180" s="156">
        <f t="shared" si="12"/>
        <v>430393.6160042464</v>
      </c>
      <c r="D180" s="157">
        <f t="shared" si="13"/>
        <v>1075.98</v>
      </c>
      <c r="E180" s="157">
        <f t="shared" si="14"/>
        <v>4656.6100000000006</v>
      </c>
      <c r="F180" s="153">
        <f t="shared" si="16"/>
        <v>5732.59</v>
      </c>
      <c r="G180" s="157">
        <f t="shared" si="15"/>
        <v>425737.00600424642</v>
      </c>
    </row>
    <row r="181" spans="1:7" x14ac:dyDescent="0.25">
      <c r="A181" s="154">
        <f t="shared" si="17"/>
        <v>49553</v>
      </c>
      <c r="B181" s="155">
        <v>165</v>
      </c>
      <c r="C181" s="156">
        <f t="shared" si="12"/>
        <v>425737.00600424642</v>
      </c>
      <c r="D181" s="157">
        <f t="shared" si="13"/>
        <v>1064.3399999999999</v>
      </c>
      <c r="E181" s="157">
        <f t="shared" si="14"/>
        <v>4668.25</v>
      </c>
      <c r="F181" s="153">
        <f t="shared" si="16"/>
        <v>5732.59</v>
      </c>
      <c r="G181" s="157">
        <f t="shared" si="15"/>
        <v>421068.75600424642</v>
      </c>
    </row>
    <row r="182" spans="1:7" x14ac:dyDescent="0.25">
      <c r="A182" s="154">
        <f t="shared" si="17"/>
        <v>49583</v>
      </c>
      <c r="B182" s="155">
        <v>166</v>
      </c>
      <c r="C182" s="156">
        <f t="shared" si="12"/>
        <v>421068.75600424642</v>
      </c>
      <c r="D182" s="157">
        <f t="shared" si="13"/>
        <v>1052.67</v>
      </c>
      <c r="E182" s="157">
        <f t="shared" si="14"/>
        <v>4679.92</v>
      </c>
      <c r="F182" s="153">
        <f t="shared" si="16"/>
        <v>5732.59</v>
      </c>
      <c r="G182" s="157">
        <f t="shared" si="15"/>
        <v>416388.83600424643</v>
      </c>
    </row>
    <row r="183" spans="1:7" x14ac:dyDescent="0.25">
      <c r="A183" s="154">
        <f t="shared" si="17"/>
        <v>49614</v>
      </c>
      <c r="B183" s="155">
        <v>167</v>
      </c>
      <c r="C183" s="156">
        <f t="shared" si="12"/>
        <v>416388.83600424643</v>
      </c>
      <c r="D183" s="157">
        <f t="shared" si="13"/>
        <v>1040.97</v>
      </c>
      <c r="E183" s="157">
        <f t="shared" si="14"/>
        <v>4691.62</v>
      </c>
      <c r="F183" s="153">
        <f t="shared" si="16"/>
        <v>5732.59</v>
      </c>
      <c r="G183" s="157">
        <f t="shared" si="15"/>
        <v>411697.21600424644</v>
      </c>
    </row>
    <row r="184" spans="1:7" x14ac:dyDescent="0.25">
      <c r="A184" s="154">
        <f t="shared" si="17"/>
        <v>49644</v>
      </c>
      <c r="B184" s="155">
        <v>168</v>
      </c>
      <c r="C184" s="156">
        <f t="shared" si="12"/>
        <v>411697.21600424644</v>
      </c>
      <c r="D184" s="157">
        <f t="shared" si="13"/>
        <v>1029.24</v>
      </c>
      <c r="E184" s="157">
        <f t="shared" si="14"/>
        <v>4703.3500000000004</v>
      </c>
      <c r="F184" s="153">
        <f t="shared" si="16"/>
        <v>5732.59</v>
      </c>
      <c r="G184" s="157">
        <f t="shared" si="15"/>
        <v>406993.86600424646</v>
      </c>
    </row>
    <row r="185" spans="1:7" x14ac:dyDescent="0.25">
      <c r="A185" s="154">
        <f t="shared" si="17"/>
        <v>49675</v>
      </c>
      <c r="B185" s="155">
        <v>169</v>
      </c>
      <c r="C185" s="156">
        <f t="shared" si="12"/>
        <v>406993.86600424646</v>
      </c>
      <c r="D185" s="157">
        <f t="shared" si="13"/>
        <v>1017.48</v>
      </c>
      <c r="E185" s="157">
        <f t="shared" si="14"/>
        <v>4715.1100000000006</v>
      </c>
      <c r="F185" s="153">
        <f t="shared" si="16"/>
        <v>5732.59</v>
      </c>
      <c r="G185" s="157">
        <f t="shared" si="15"/>
        <v>402278.75600424648</v>
      </c>
    </row>
    <row r="186" spans="1:7" x14ac:dyDescent="0.25">
      <c r="A186" s="154">
        <f t="shared" si="17"/>
        <v>49706</v>
      </c>
      <c r="B186" s="155">
        <v>170</v>
      </c>
      <c r="C186" s="156">
        <f t="shared" si="12"/>
        <v>402278.75600424648</v>
      </c>
      <c r="D186" s="157">
        <f t="shared" si="13"/>
        <v>1005.7</v>
      </c>
      <c r="E186" s="157">
        <f t="shared" si="14"/>
        <v>4726.8900000000003</v>
      </c>
      <c r="F186" s="153">
        <f t="shared" si="16"/>
        <v>5732.59</v>
      </c>
      <c r="G186" s="157">
        <f t="shared" si="15"/>
        <v>397551.86600424646</v>
      </c>
    </row>
    <row r="187" spans="1:7" x14ac:dyDescent="0.25">
      <c r="A187" s="154">
        <f t="shared" si="17"/>
        <v>49735</v>
      </c>
      <c r="B187" s="155">
        <v>171</v>
      </c>
      <c r="C187" s="156">
        <f t="shared" si="12"/>
        <v>397551.86600424646</v>
      </c>
      <c r="D187" s="157">
        <f t="shared" si="13"/>
        <v>993.88</v>
      </c>
      <c r="E187" s="157">
        <f t="shared" si="14"/>
        <v>4738.71</v>
      </c>
      <c r="F187" s="153">
        <f t="shared" si="16"/>
        <v>5732.59</v>
      </c>
      <c r="G187" s="157">
        <f t="shared" si="15"/>
        <v>392813.15600424644</v>
      </c>
    </row>
    <row r="188" spans="1:7" x14ac:dyDescent="0.25">
      <c r="A188" s="154">
        <f t="shared" si="17"/>
        <v>49766</v>
      </c>
      <c r="B188" s="155">
        <v>172</v>
      </c>
      <c r="C188" s="156">
        <f t="shared" si="12"/>
        <v>392813.15600424644</v>
      </c>
      <c r="D188" s="157">
        <f t="shared" si="13"/>
        <v>982.03</v>
      </c>
      <c r="E188" s="157">
        <f t="shared" si="14"/>
        <v>4750.5600000000004</v>
      </c>
      <c r="F188" s="153">
        <f t="shared" si="16"/>
        <v>5732.59</v>
      </c>
      <c r="G188" s="157">
        <f t="shared" si="15"/>
        <v>388062.59600424644</v>
      </c>
    </row>
    <row r="189" spans="1:7" x14ac:dyDescent="0.25">
      <c r="A189" s="154">
        <f t="shared" si="17"/>
        <v>49796</v>
      </c>
      <c r="B189" s="155">
        <v>173</v>
      </c>
      <c r="C189" s="156">
        <f t="shared" si="12"/>
        <v>388062.59600424644</v>
      </c>
      <c r="D189" s="157">
        <f t="shared" si="13"/>
        <v>970.16</v>
      </c>
      <c r="E189" s="157">
        <f t="shared" si="14"/>
        <v>4762.43</v>
      </c>
      <c r="F189" s="153">
        <f t="shared" si="16"/>
        <v>5732.59</v>
      </c>
      <c r="G189" s="157">
        <f t="shared" si="15"/>
        <v>383300.16600424645</v>
      </c>
    </row>
    <row r="190" spans="1:7" x14ac:dyDescent="0.25">
      <c r="A190" s="154">
        <f t="shared" si="17"/>
        <v>49827</v>
      </c>
      <c r="B190" s="155">
        <v>174</v>
      </c>
      <c r="C190" s="156">
        <f t="shared" si="12"/>
        <v>383300.16600424645</v>
      </c>
      <c r="D190" s="157">
        <f t="shared" si="13"/>
        <v>958.25</v>
      </c>
      <c r="E190" s="157">
        <f t="shared" si="14"/>
        <v>4774.34</v>
      </c>
      <c r="F190" s="153">
        <f t="shared" si="16"/>
        <v>5732.59</v>
      </c>
      <c r="G190" s="157">
        <f t="shared" si="15"/>
        <v>378525.82600424642</v>
      </c>
    </row>
    <row r="191" spans="1:7" x14ac:dyDescent="0.25">
      <c r="A191" s="154">
        <f t="shared" si="17"/>
        <v>49857</v>
      </c>
      <c r="B191" s="155">
        <v>175</v>
      </c>
      <c r="C191" s="156">
        <f t="shared" si="12"/>
        <v>378525.82600424642</v>
      </c>
      <c r="D191" s="157">
        <f t="shared" si="13"/>
        <v>946.31</v>
      </c>
      <c r="E191" s="157">
        <f t="shared" si="14"/>
        <v>4786.2800000000007</v>
      </c>
      <c r="F191" s="153">
        <f t="shared" si="16"/>
        <v>5732.59</v>
      </c>
      <c r="G191" s="157">
        <f t="shared" si="15"/>
        <v>373739.5460042464</v>
      </c>
    </row>
    <row r="192" spans="1:7" x14ac:dyDescent="0.25">
      <c r="A192" s="154">
        <f t="shared" si="17"/>
        <v>49888</v>
      </c>
      <c r="B192" s="155">
        <v>176</v>
      </c>
      <c r="C192" s="156">
        <f t="shared" si="12"/>
        <v>373739.5460042464</v>
      </c>
      <c r="D192" s="157">
        <f t="shared" si="13"/>
        <v>934.35</v>
      </c>
      <c r="E192" s="157">
        <f t="shared" si="14"/>
        <v>4798.24</v>
      </c>
      <c r="F192" s="153">
        <f t="shared" si="16"/>
        <v>5732.59</v>
      </c>
      <c r="G192" s="157">
        <f t="shared" si="15"/>
        <v>368941.30600424641</v>
      </c>
    </row>
    <row r="193" spans="1:7" x14ac:dyDescent="0.25">
      <c r="A193" s="154">
        <f t="shared" si="17"/>
        <v>49919</v>
      </c>
      <c r="B193" s="155">
        <v>177</v>
      </c>
      <c r="C193" s="156">
        <f t="shared" si="12"/>
        <v>368941.30600424641</v>
      </c>
      <c r="D193" s="157">
        <f t="shared" si="13"/>
        <v>922.35</v>
      </c>
      <c r="E193" s="157">
        <f t="shared" si="14"/>
        <v>4810.24</v>
      </c>
      <c r="F193" s="153">
        <f t="shared" si="16"/>
        <v>5732.59</v>
      </c>
      <c r="G193" s="157">
        <f t="shared" si="15"/>
        <v>364131.06600424642</v>
      </c>
    </row>
    <row r="194" spans="1:7" x14ac:dyDescent="0.25">
      <c r="A194" s="154">
        <f t="shared" si="17"/>
        <v>49949</v>
      </c>
      <c r="B194" s="155">
        <v>178</v>
      </c>
      <c r="C194" s="156">
        <f t="shared" si="12"/>
        <v>364131.06600424642</v>
      </c>
      <c r="D194" s="157">
        <f t="shared" si="13"/>
        <v>910.33</v>
      </c>
      <c r="E194" s="157">
        <f t="shared" si="14"/>
        <v>4822.26</v>
      </c>
      <c r="F194" s="153">
        <f t="shared" si="16"/>
        <v>5732.59</v>
      </c>
      <c r="G194" s="157">
        <f t="shared" si="15"/>
        <v>359308.80600424641</v>
      </c>
    </row>
    <row r="195" spans="1:7" x14ac:dyDescent="0.25">
      <c r="A195" s="154">
        <f t="shared" si="17"/>
        <v>49980</v>
      </c>
      <c r="B195" s="155">
        <v>179</v>
      </c>
      <c r="C195" s="156">
        <f t="shared" si="12"/>
        <v>359308.80600424641</v>
      </c>
      <c r="D195" s="157">
        <f t="shared" si="13"/>
        <v>898.27</v>
      </c>
      <c r="E195" s="157">
        <f t="shared" si="14"/>
        <v>4834.32</v>
      </c>
      <c r="F195" s="153">
        <f t="shared" si="16"/>
        <v>5732.59</v>
      </c>
      <c r="G195" s="157">
        <f t="shared" si="15"/>
        <v>354474.4860042464</v>
      </c>
    </row>
    <row r="196" spans="1:7" x14ac:dyDescent="0.25">
      <c r="A196" s="154">
        <f t="shared" si="17"/>
        <v>50010</v>
      </c>
      <c r="B196" s="155">
        <v>180</v>
      </c>
      <c r="C196" s="156">
        <f t="shared" si="12"/>
        <v>354474.4860042464</v>
      </c>
      <c r="D196" s="157">
        <f t="shared" si="13"/>
        <v>886.19</v>
      </c>
      <c r="E196" s="157">
        <f t="shared" si="14"/>
        <v>4846.3999999999996</v>
      </c>
      <c r="F196" s="153">
        <f t="shared" si="16"/>
        <v>5732.59</v>
      </c>
      <c r="G196" s="157">
        <f t="shared" si="15"/>
        <v>349628.08600424638</v>
      </c>
    </row>
    <row r="197" spans="1:7" x14ac:dyDescent="0.25">
      <c r="A197" s="154">
        <f t="shared" si="17"/>
        <v>50041</v>
      </c>
      <c r="B197" s="155">
        <v>181</v>
      </c>
      <c r="C197" s="156">
        <f t="shared" si="12"/>
        <v>349628.08600424638</v>
      </c>
      <c r="D197" s="157">
        <f t="shared" si="13"/>
        <v>874.07</v>
      </c>
      <c r="E197" s="157">
        <f t="shared" si="14"/>
        <v>4858.5200000000004</v>
      </c>
      <c r="F197" s="153">
        <f t="shared" si="16"/>
        <v>5732.59</v>
      </c>
      <c r="G197" s="157">
        <f t="shared" si="15"/>
        <v>344769.56600424636</v>
      </c>
    </row>
    <row r="198" spans="1:7" x14ac:dyDescent="0.25">
      <c r="A198" s="154">
        <f t="shared" si="17"/>
        <v>50072</v>
      </c>
      <c r="B198" s="155">
        <v>182</v>
      </c>
      <c r="C198" s="156">
        <f t="shared" si="12"/>
        <v>344769.56600424636</v>
      </c>
      <c r="D198" s="157">
        <f t="shared" si="13"/>
        <v>861.92</v>
      </c>
      <c r="E198" s="157">
        <f t="shared" si="14"/>
        <v>4870.67</v>
      </c>
      <c r="F198" s="153">
        <f t="shared" si="16"/>
        <v>5732.59</v>
      </c>
      <c r="G198" s="157">
        <f t="shared" si="15"/>
        <v>339898.89600424637</v>
      </c>
    </row>
    <row r="199" spans="1:7" x14ac:dyDescent="0.25">
      <c r="A199" s="154">
        <f t="shared" si="17"/>
        <v>50100</v>
      </c>
      <c r="B199" s="155">
        <v>183</v>
      </c>
      <c r="C199" s="156">
        <f t="shared" si="12"/>
        <v>339898.89600424637</v>
      </c>
      <c r="D199" s="157">
        <f t="shared" si="13"/>
        <v>849.75</v>
      </c>
      <c r="E199" s="157">
        <f t="shared" si="14"/>
        <v>4882.84</v>
      </c>
      <c r="F199" s="153">
        <f t="shared" si="16"/>
        <v>5732.59</v>
      </c>
      <c r="G199" s="157">
        <f t="shared" si="15"/>
        <v>335016.05600424635</v>
      </c>
    </row>
    <row r="200" spans="1:7" x14ac:dyDescent="0.25">
      <c r="A200" s="154">
        <f t="shared" si="17"/>
        <v>50131</v>
      </c>
      <c r="B200" s="155">
        <v>184</v>
      </c>
      <c r="C200" s="156">
        <f t="shared" si="12"/>
        <v>335016.05600424635</v>
      </c>
      <c r="D200" s="157">
        <f t="shared" si="13"/>
        <v>837.54</v>
      </c>
      <c r="E200" s="157">
        <f t="shared" si="14"/>
        <v>4895.05</v>
      </c>
      <c r="F200" s="153">
        <f t="shared" si="16"/>
        <v>5732.59</v>
      </c>
      <c r="G200" s="157">
        <f t="shared" si="15"/>
        <v>330121.00600424636</v>
      </c>
    </row>
    <row r="201" spans="1:7" x14ac:dyDescent="0.25">
      <c r="A201" s="154">
        <f t="shared" si="17"/>
        <v>50161</v>
      </c>
      <c r="B201" s="155">
        <v>185</v>
      </c>
      <c r="C201" s="156">
        <f t="shared" si="12"/>
        <v>330121.00600424636</v>
      </c>
      <c r="D201" s="157">
        <f t="shared" si="13"/>
        <v>825.3</v>
      </c>
      <c r="E201" s="157">
        <f t="shared" si="14"/>
        <v>4907.29</v>
      </c>
      <c r="F201" s="153">
        <f t="shared" si="16"/>
        <v>5732.59</v>
      </c>
      <c r="G201" s="157">
        <f t="shared" si="15"/>
        <v>325213.71600424638</v>
      </c>
    </row>
    <row r="202" spans="1:7" x14ac:dyDescent="0.25">
      <c r="A202" s="154">
        <f t="shared" si="17"/>
        <v>50192</v>
      </c>
      <c r="B202" s="155">
        <v>186</v>
      </c>
      <c r="C202" s="156">
        <f t="shared" si="12"/>
        <v>325213.71600424638</v>
      </c>
      <c r="D202" s="157">
        <f t="shared" si="13"/>
        <v>813.03</v>
      </c>
      <c r="E202" s="157">
        <f t="shared" si="14"/>
        <v>4919.5600000000004</v>
      </c>
      <c r="F202" s="153">
        <f t="shared" si="16"/>
        <v>5732.59</v>
      </c>
      <c r="G202" s="157">
        <f t="shared" si="15"/>
        <v>320294.15600424638</v>
      </c>
    </row>
    <row r="203" spans="1:7" x14ac:dyDescent="0.25">
      <c r="A203" s="154">
        <f t="shared" si="17"/>
        <v>50222</v>
      </c>
      <c r="B203" s="155">
        <v>187</v>
      </c>
      <c r="C203" s="156">
        <f t="shared" si="12"/>
        <v>320294.15600424638</v>
      </c>
      <c r="D203" s="157">
        <f t="shared" si="13"/>
        <v>800.74</v>
      </c>
      <c r="E203" s="157">
        <f t="shared" si="14"/>
        <v>4931.8500000000004</v>
      </c>
      <c r="F203" s="153">
        <f t="shared" si="16"/>
        <v>5732.59</v>
      </c>
      <c r="G203" s="157">
        <f t="shared" si="15"/>
        <v>315362.30600424641</v>
      </c>
    </row>
    <row r="204" spans="1:7" x14ac:dyDescent="0.25">
      <c r="A204" s="154">
        <f t="shared" si="17"/>
        <v>50253</v>
      </c>
      <c r="B204" s="155">
        <v>188</v>
      </c>
      <c r="C204" s="156">
        <f t="shared" si="12"/>
        <v>315362.30600424641</v>
      </c>
      <c r="D204" s="157">
        <f t="shared" si="13"/>
        <v>788.41</v>
      </c>
      <c r="E204" s="157">
        <f t="shared" si="14"/>
        <v>4944.18</v>
      </c>
      <c r="F204" s="153">
        <f t="shared" si="16"/>
        <v>5732.59</v>
      </c>
      <c r="G204" s="157">
        <f t="shared" si="15"/>
        <v>310418.12600424641</v>
      </c>
    </row>
    <row r="205" spans="1:7" x14ac:dyDescent="0.25">
      <c r="A205" s="154">
        <f t="shared" si="17"/>
        <v>50284</v>
      </c>
      <c r="B205" s="155">
        <v>189</v>
      </c>
      <c r="C205" s="156">
        <f t="shared" ref="C205:C257" si="18">G204</f>
        <v>310418.12600424641</v>
      </c>
      <c r="D205" s="157">
        <f t="shared" ref="D205:D256" si="19">ROUND(C205*$E$13/12,2)</f>
        <v>776.05</v>
      </c>
      <c r="E205" s="157">
        <f t="shared" ref="E205:E256" si="20">F205-D205</f>
        <v>4956.54</v>
      </c>
      <c r="F205" s="153">
        <f t="shared" si="16"/>
        <v>5732.59</v>
      </c>
      <c r="G205" s="157">
        <f t="shared" ref="G205:G257" si="21">C205-E205</f>
        <v>305461.58600424643</v>
      </c>
    </row>
    <row r="206" spans="1:7" x14ac:dyDescent="0.25">
      <c r="A206" s="154">
        <f t="shared" si="17"/>
        <v>50314</v>
      </c>
      <c r="B206" s="155">
        <v>190</v>
      </c>
      <c r="C206" s="156">
        <f t="shared" si="18"/>
        <v>305461.58600424643</v>
      </c>
      <c r="D206" s="157">
        <f t="shared" si="19"/>
        <v>763.65</v>
      </c>
      <c r="E206" s="157">
        <f t="shared" si="20"/>
        <v>4968.9400000000005</v>
      </c>
      <c r="F206" s="153">
        <f t="shared" si="16"/>
        <v>5732.59</v>
      </c>
      <c r="G206" s="157">
        <f t="shared" si="21"/>
        <v>300492.64600424643</v>
      </c>
    </row>
    <row r="207" spans="1:7" x14ac:dyDescent="0.25">
      <c r="A207" s="154">
        <f t="shared" si="17"/>
        <v>50345</v>
      </c>
      <c r="B207" s="155">
        <v>191</v>
      </c>
      <c r="C207" s="156">
        <f t="shared" si="18"/>
        <v>300492.64600424643</v>
      </c>
      <c r="D207" s="157">
        <f t="shared" si="19"/>
        <v>751.23</v>
      </c>
      <c r="E207" s="157">
        <f t="shared" si="20"/>
        <v>4981.3600000000006</v>
      </c>
      <c r="F207" s="153">
        <f t="shared" si="16"/>
        <v>5732.59</v>
      </c>
      <c r="G207" s="157">
        <f t="shared" si="21"/>
        <v>295511.28600424645</v>
      </c>
    </row>
    <row r="208" spans="1:7" x14ac:dyDescent="0.25">
      <c r="A208" s="154">
        <f t="shared" si="17"/>
        <v>50375</v>
      </c>
      <c r="B208" s="155">
        <v>192</v>
      </c>
      <c r="C208" s="156">
        <f t="shared" si="18"/>
        <v>295511.28600424645</v>
      </c>
      <c r="D208" s="157">
        <f t="shared" si="19"/>
        <v>738.78</v>
      </c>
      <c r="E208" s="157">
        <f t="shared" si="20"/>
        <v>4993.8100000000004</v>
      </c>
      <c r="F208" s="153">
        <f t="shared" si="16"/>
        <v>5732.59</v>
      </c>
      <c r="G208" s="157">
        <f t="shared" si="21"/>
        <v>290517.47600424645</v>
      </c>
    </row>
    <row r="209" spans="1:7" x14ac:dyDescent="0.25">
      <c r="A209" s="154">
        <f t="shared" si="17"/>
        <v>50406</v>
      </c>
      <c r="B209" s="155">
        <v>193</v>
      </c>
      <c r="C209" s="156">
        <f t="shared" si="18"/>
        <v>290517.47600424645</v>
      </c>
      <c r="D209" s="157">
        <f t="shared" si="19"/>
        <v>726.29</v>
      </c>
      <c r="E209" s="157">
        <f t="shared" si="20"/>
        <v>5006.3</v>
      </c>
      <c r="F209" s="153">
        <f t="shared" si="16"/>
        <v>5732.59</v>
      </c>
      <c r="G209" s="157">
        <f t="shared" si="21"/>
        <v>285511.17600424646</v>
      </c>
    </row>
    <row r="210" spans="1:7" x14ac:dyDescent="0.25">
      <c r="A210" s="154">
        <f t="shared" si="17"/>
        <v>50437</v>
      </c>
      <c r="B210" s="155">
        <v>194</v>
      </c>
      <c r="C210" s="156">
        <f t="shared" si="18"/>
        <v>285511.17600424646</v>
      </c>
      <c r="D210" s="157">
        <f t="shared" si="19"/>
        <v>713.78</v>
      </c>
      <c r="E210" s="157">
        <f t="shared" si="20"/>
        <v>5018.8100000000004</v>
      </c>
      <c r="F210" s="153">
        <f t="shared" si="16"/>
        <v>5732.59</v>
      </c>
      <c r="G210" s="157">
        <f t="shared" si="21"/>
        <v>280492.36600424646</v>
      </c>
    </row>
    <row r="211" spans="1:7" x14ac:dyDescent="0.25">
      <c r="A211" s="154">
        <f t="shared" si="17"/>
        <v>50465</v>
      </c>
      <c r="B211" s="155">
        <v>195</v>
      </c>
      <c r="C211" s="156">
        <f t="shared" si="18"/>
        <v>280492.36600424646</v>
      </c>
      <c r="D211" s="157">
        <f t="shared" si="19"/>
        <v>701.23</v>
      </c>
      <c r="E211" s="157">
        <f t="shared" si="20"/>
        <v>5031.3600000000006</v>
      </c>
      <c r="F211" s="153">
        <f t="shared" ref="F211:F256" si="22">ROUND(PMT($E$13/12,$E$7-1,-$C$18,$E$12),2)</f>
        <v>5732.59</v>
      </c>
      <c r="G211" s="157">
        <f t="shared" si="21"/>
        <v>275461.00600424648</v>
      </c>
    </row>
    <row r="212" spans="1:7" x14ac:dyDescent="0.25">
      <c r="A212" s="154">
        <f t="shared" ref="A212:A256" si="23">EDATE(A211,1)</f>
        <v>50496</v>
      </c>
      <c r="B212" s="155">
        <v>196</v>
      </c>
      <c r="C212" s="156">
        <f t="shared" si="18"/>
        <v>275461.00600424648</v>
      </c>
      <c r="D212" s="157">
        <f t="shared" si="19"/>
        <v>688.65</v>
      </c>
      <c r="E212" s="157">
        <f t="shared" si="20"/>
        <v>5043.9400000000005</v>
      </c>
      <c r="F212" s="153">
        <f t="shared" si="22"/>
        <v>5732.59</v>
      </c>
      <c r="G212" s="157">
        <f t="shared" si="21"/>
        <v>270417.06600424647</v>
      </c>
    </row>
    <row r="213" spans="1:7" x14ac:dyDescent="0.25">
      <c r="A213" s="154">
        <f t="shared" si="23"/>
        <v>50526</v>
      </c>
      <c r="B213" s="155">
        <v>197</v>
      </c>
      <c r="C213" s="156">
        <f t="shared" si="18"/>
        <v>270417.06600424647</v>
      </c>
      <c r="D213" s="157">
        <f t="shared" si="19"/>
        <v>676.04</v>
      </c>
      <c r="E213" s="157">
        <f t="shared" si="20"/>
        <v>5056.55</v>
      </c>
      <c r="F213" s="153">
        <f t="shared" si="22"/>
        <v>5732.59</v>
      </c>
      <c r="G213" s="157">
        <f t="shared" si="21"/>
        <v>265360.51600424648</v>
      </c>
    </row>
    <row r="214" spans="1:7" x14ac:dyDescent="0.25">
      <c r="A214" s="154">
        <f t="shared" si="23"/>
        <v>50557</v>
      </c>
      <c r="B214" s="155">
        <v>198</v>
      </c>
      <c r="C214" s="156">
        <f t="shared" si="18"/>
        <v>265360.51600424648</v>
      </c>
      <c r="D214" s="157">
        <f t="shared" si="19"/>
        <v>663.4</v>
      </c>
      <c r="E214" s="157">
        <f t="shared" si="20"/>
        <v>5069.1900000000005</v>
      </c>
      <c r="F214" s="153">
        <f t="shared" si="22"/>
        <v>5732.59</v>
      </c>
      <c r="G214" s="157">
        <f t="shared" si="21"/>
        <v>260291.32600424648</v>
      </c>
    </row>
    <row r="215" spans="1:7" x14ac:dyDescent="0.25">
      <c r="A215" s="154">
        <f t="shared" si="23"/>
        <v>50587</v>
      </c>
      <c r="B215" s="155">
        <v>199</v>
      </c>
      <c r="C215" s="156">
        <f t="shared" si="18"/>
        <v>260291.32600424648</v>
      </c>
      <c r="D215" s="157">
        <f t="shared" si="19"/>
        <v>650.73</v>
      </c>
      <c r="E215" s="157">
        <f t="shared" si="20"/>
        <v>5081.8600000000006</v>
      </c>
      <c r="F215" s="153">
        <f t="shared" si="22"/>
        <v>5732.59</v>
      </c>
      <c r="G215" s="157">
        <f t="shared" si="21"/>
        <v>255209.4660042465</v>
      </c>
    </row>
    <row r="216" spans="1:7" x14ac:dyDescent="0.25">
      <c r="A216" s="154">
        <f t="shared" si="23"/>
        <v>50618</v>
      </c>
      <c r="B216" s="155">
        <v>200</v>
      </c>
      <c r="C216" s="156">
        <f t="shared" si="18"/>
        <v>255209.4660042465</v>
      </c>
      <c r="D216" s="157">
        <f t="shared" si="19"/>
        <v>638.02</v>
      </c>
      <c r="E216" s="157">
        <f t="shared" si="20"/>
        <v>5094.57</v>
      </c>
      <c r="F216" s="153">
        <f t="shared" si="22"/>
        <v>5732.59</v>
      </c>
      <c r="G216" s="157">
        <f t="shared" si="21"/>
        <v>250114.89600424649</v>
      </c>
    </row>
    <row r="217" spans="1:7" x14ac:dyDescent="0.25">
      <c r="A217" s="154">
        <f t="shared" si="23"/>
        <v>50649</v>
      </c>
      <c r="B217" s="155">
        <v>201</v>
      </c>
      <c r="C217" s="156">
        <f t="shared" si="18"/>
        <v>250114.89600424649</v>
      </c>
      <c r="D217" s="157">
        <f t="shared" si="19"/>
        <v>625.29</v>
      </c>
      <c r="E217" s="157">
        <f t="shared" si="20"/>
        <v>5107.3</v>
      </c>
      <c r="F217" s="153">
        <f t="shared" si="22"/>
        <v>5732.59</v>
      </c>
      <c r="G217" s="157">
        <f t="shared" si="21"/>
        <v>245007.5960042465</v>
      </c>
    </row>
    <row r="218" spans="1:7" x14ac:dyDescent="0.25">
      <c r="A218" s="154">
        <f t="shared" si="23"/>
        <v>50679</v>
      </c>
      <c r="B218" s="155">
        <v>202</v>
      </c>
      <c r="C218" s="156">
        <f t="shared" si="18"/>
        <v>245007.5960042465</v>
      </c>
      <c r="D218" s="157">
        <f t="shared" si="19"/>
        <v>612.52</v>
      </c>
      <c r="E218" s="157">
        <f t="shared" si="20"/>
        <v>5120.07</v>
      </c>
      <c r="F218" s="153">
        <f t="shared" si="22"/>
        <v>5732.59</v>
      </c>
      <c r="G218" s="157">
        <f t="shared" si="21"/>
        <v>239887.52600424649</v>
      </c>
    </row>
    <row r="219" spans="1:7" x14ac:dyDescent="0.25">
      <c r="A219" s="154">
        <f t="shared" si="23"/>
        <v>50710</v>
      </c>
      <c r="B219" s="155">
        <v>203</v>
      </c>
      <c r="C219" s="156">
        <f t="shared" si="18"/>
        <v>239887.52600424649</v>
      </c>
      <c r="D219" s="157">
        <f t="shared" si="19"/>
        <v>599.72</v>
      </c>
      <c r="E219" s="157">
        <f t="shared" si="20"/>
        <v>5132.87</v>
      </c>
      <c r="F219" s="153">
        <f t="shared" si="22"/>
        <v>5732.59</v>
      </c>
      <c r="G219" s="157">
        <f t="shared" si="21"/>
        <v>234754.6560042465</v>
      </c>
    </row>
    <row r="220" spans="1:7" x14ac:dyDescent="0.25">
      <c r="A220" s="154">
        <f t="shared" si="23"/>
        <v>50740</v>
      </c>
      <c r="B220" s="155">
        <v>204</v>
      </c>
      <c r="C220" s="156">
        <f t="shared" si="18"/>
        <v>234754.6560042465</v>
      </c>
      <c r="D220" s="157">
        <f t="shared" si="19"/>
        <v>586.89</v>
      </c>
      <c r="E220" s="157">
        <f t="shared" si="20"/>
        <v>5145.7</v>
      </c>
      <c r="F220" s="153">
        <f t="shared" si="22"/>
        <v>5732.59</v>
      </c>
      <c r="G220" s="157">
        <f t="shared" si="21"/>
        <v>229608.95600424649</v>
      </c>
    </row>
    <row r="221" spans="1:7" x14ac:dyDescent="0.25">
      <c r="A221" s="154">
        <f t="shared" si="23"/>
        <v>50771</v>
      </c>
      <c r="B221" s="155">
        <v>205</v>
      </c>
      <c r="C221" s="156">
        <f t="shared" si="18"/>
        <v>229608.95600424649</v>
      </c>
      <c r="D221" s="157">
        <f t="shared" si="19"/>
        <v>574.02</v>
      </c>
      <c r="E221" s="157">
        <f t="shared" si="20"/>
        <v>5158.57</v>
      </c>
      <c r="F221" s="153">
        <f t="shared" si="22"/>
        <v>5732.59</v>
      </c>
      <c r="G221" s="157">
        <f t="shared" si="21"/>
        <v>224450.38600424648</v>
      </c>
    </row>
    <row r="222" spans="1:7" x14ac:dyDescent="0.25">
      <c r="A222" s="154">
        <f t="shared" si="23"/>
        <v>50802</v>
      </c>
      <c r="B222" s="155">
        <v>206</v>
      </c>
      <c r="C222" s="156">
        <f t="shared" si="18"/>
        <v>224450.38600424648</v>
      </c>
      <c r="D222" s="157">
        <f t="shared" si="19"/>
        <v>561.13</v>
      </c>
      <c r="E222" s="157">
        <f t="shared" si="20"/>
        <v>5171.46</v>
      </c>
      <c r="F222" s="153">
        <f t="shared" si="22"/>
        <v>5732.59</v>
      </c>
      <c r="G222" s="157">
        <f t="shared" si="21"/>
        <v>219278.92600424649</v>
      </c>
    </row>
    <row r="223" spans="1:7" x14ac:dyDescent="0.25">
      <c r="A223" s="154">
        <f t="shared" si="23"/>
        <v>50830</v>
      </c>
      <c r="B223" s="155">
        <v>207</v>
      </c>
      <c r="C223" s="156">
        <f t="shared" si="18"/>
        <v>219278.92600424649</v>
      </c>
      <c r="D223" s="157">
        <f t="shared" si="19"/>
        <v>548.20000000000005</v>
      </c>
      <c r="E223" s="157">
        <f t="shared" si="20"/>
        <v>5184.3900000000003</v>
      </c>
      <c r="F223" s="153">
        <f t="shared" si="22"/>
        <v>5732.59</v>
      </c>
      <c r="G223" s="157">
        <f t="shared" si="21"/>
        <v>214094.53600424647</v>
      </c>
    </row>
    <row r="224" spans="1:7" x14ac:dyDescent="0.25">
      <c r="A224" s="154">
        <f t="shared" si="23"/>
        <v>50861</v>
      </c>
      <c r="B224" s="155">
        <v>208</v>
      </c>
      <c r="C224" s="156">
        <f t="shared" si="18"/>
        <v>214094.53600424647</v>
      </c>
      <c r="D224" s="157">
        <f t="shared" si="19"/>
        <v>535.24</v>
      </c>
      <c r="E224" s="157">
        <f t="shared" si="20"/>
        <v>5197.3500000000004</v>
      </c>
      <c r="F224" s="153">
        <f t="shared" si="22"/>
        <v>5732.59</v>
      </c>
      <c r="G224" s="157">
        <f t="shared" si="21"/>
        <v>208897.18600424647</v>
      </c>
    </row>
    <row r="225" spans="1:7" x14ac:dyDescent="0.25">
      <c r="A225" s="154">
        <f t="shared" si="23"/>
        <v>50891</v>
      </c>
      <c r="B225" s="155">
        <v>209</v>
      </c>
      <c r="C225" s="156">
        <f t="shared" si="18"/>
        <v>208897.18600424647</v>
      </c>
      <c r="D225" s="157">
        <f t="shared" si="19"/>
        <v>522.24</v>
      </c>
      <c r="E225" s="157">
        <f t="shared" si="20"/>
        <v>5210.3500000000004</v>
      </c>
      <c r="F225" s="153">
        <f t="shared" si="22"/>
        <v>5732.59</v>
      </c>
      <c r="G225" s="157">
        <f t="shared" si="21"/>
        <v>203686.83600424646</v>
      </c>
    </row>
    <row r="226" spans="1:7" x14ac:dyDescent="0.25">
      <c r="A226" s="154">
        <f t="shared" si="23"/>
        <v>50922</v>
      </c>
      <c r="B226" s="155">
        <v>210</v>
      </c>
      <c r="C226" s="156">
        <f t="shared" si="18"/>
        <v>203686.83600424646</v>
      </c>
      <c r="D226" s="157">
        <f t="shared" si="19"/>
        <v>509.22</v>
      </c>
      <c r="E226" s="157">
        <f t="shared" si="20"/>
        <v>5223.37</v>
      </c>
      <c r="F226" s="153">
        <f t="shared" si="22"/>
        <v>5732.59</v>
      </c>
      <c r="G226" s="157">
        <f t="shared" si="21"/>
        <v>198463.46600424647</v>
      </c>
    </row>
    <row r="227" spans="1:7" x14ac:dyDescent="0.25">
      <c r="A227" s="154">
        <f t="shared" si="23"/>
        <v>50952</v>
      </c>
      <c r="B227" s="155">
        <v>211</v>
      </c>
      <c r="C227" s="156">
        <f t="shared" si="18"/>
        <v>198463.46600424647</v>
      </c>
      <c r="D227" s="157">
        <f t="shared" si="19"/>
        <v>496.16</v>
      </c>
      <c r="E227" s="157">
        <f t="shared" si="20"/>
        <v>5236.43</v>
      </c>
      <c r="F227" s="153">
        <f t="shared" si="22"/>
        <v>5732.59</v>
      </c>
      <c r="G227" s="157">
        <f t="shared" si="21"/>
        <v>193227.03600424647</v>
      </c>
    </row>
    <row r="228" spans="1:7" x14ac:dyDescent="0.25">
      <c r="A228" s="154">
        <f t="shared" si="23"/>
        <v>50983</v>
      </c>
      <c r="B228" s="155">
        <v>212</v>
      </c>
      <c r="C228" s="156">
        <f t="shared" si="18"/>
        <v>193227.03600424647</v>
      </c>
      <c r="D228" s="157">
        <f t="shared" si="19"/>
        <v>483.07</v>
      </c>
      <c r="E228" s="157">
        <f t="shared" si="20"/>
        <v>5249.52</v>
      </c>
      <c r="F228" s="153">
        <f t="shared" si="22"/>
        <v>5732.59</v>
      </c>
      <c r="G228" s="157">
        <f t="shared" si="21"/>
        <v>187977.51600424648</v>
      </c>
    </row>
    <row r="229" spans="1:7" x14ac:dyDescent="0.25">
      <c r="A229" s="154">
        <f t="shared" si="23"/>
        <v>51014</v>
      </c>
      <c r="B229" s="155">
        <v>213</v>
      </c>
      <c r="C229" s="156">
        <f t="shared" si="18"/>
        <v>187977.51600424648</v>
      </c>
      <c r="D229" s="157">
        <f t="shared" si="19"/>
        <v>469.94</v>
      </c>
      <c r="E229" s="157">
        <f t="shared" si="20"/>
        <v>5262.6500000000005</v>
      </c>
      <c r="F229" s="153">
        <f t="shared" si="22"/>
        <v>5732.59</v>
      </c>
      <c r="G229" s="157">
        <f t="shared" si="21"/>
        <v>182714.86600424649</v>
      </c>
    </row>
    <row r="230" spans="1:7" x14ac:dyDescent="0.25">
      <c r="A230" s="154">
        <f t="shared" si="23"/>
        <v>51044</v>
      </c>
      <c r="B230" s="155">
        <v>214</v>
      </c>
      <c r="C230" s="156">
        <f t="shared" si="18"/>
        <v>182714.86600424649</v>
      </c>
      <c r="D230" s="157">
        <f t="shared" si="19"/>
        <v>456.79</v>
      </c>
      <c r="E230" s="157">
        <f t="shared" si="20"/>
        <v>5275.8</v>
      </c>
      <c r="F230" s="153">
        <f t="shared" si="22"/>
        <v>5732.59</v>
      </c>
      <c r="G230" s="157">
        <f t="shared" si="21"/>
        <v>177439.0660042465</v>
      </c>
    </row>
    <row r="231" spans="1:7" x14ac:dyDescent="0.25">
      <c r="A231" s="154">
        <f t="shared" si="23"/>
        <v>51075</v>
      </c>
      <c r="B231" s="155">
        <v>215</v>
      </c>
      <c r="C231" s="156">
        <f t="shared" si="18"/>
        <v>177439.0660042465</v>
      </c>
      <c r="D231" s="157">
        <f t="shared" si="19"/>
        <v>443.6</v>
      </c>
      <c r="E231" s="157">
        <f t="shared" si="20"/>
        <v>5288.99</v>
      </c>
      <c r="F231" s="153">
        <f t="shared" si="22"/>
        <v>5732.59</v>
      </c>
      <c r="G231" s="157">
        <f t="shared" si="21"/>
        <v>172150.07600424651</v>
      </c>
    </row>
    <row r="232" spans="1:7" x14ac:dyDescent="0.25">
      <c r="A232" s="154">
        <f t="shared" si="23"/>
        <v>51105</v>
      </c>
      <c r="B232" s="155">
        <v>216</v>
      </c>
      <c r="C232" s="156">
        <f t="shared" si="18"/>
        <v>172150.07600424651</v>
      </c>
      <c r="D232" s="157">
        <f t="shared" si="19"/>
        <v>430.38</v>
      </c>
      <c r="E232" s="157">
        <f t="shared" si="20"/>
        <v>5302.21</v>
      </c>
      <c r="F232" s="153">
        <f t="shared" si="22"/>
        <v>5732.59</v>
      </c>
      <c r="G232" s="157">
        <f t="shared" si="21"/>
        <v>166847.86600424652</v>
      </c>
    </row>
    <row r="233" spans="1:7" x14ac:dyDescent="0.25">
      <c r="A233" s="154">
        <f t="shared" si="23"/>
        <v>51136</v>
      </c>
      <c r="B233" s="155">
        <v>217</v>
      </c>
      <c r="C233" s="156">
        <f t="shared" si="18"/>
        <v>166847.86600424652</v>
      </c>
      <c r="D233" s="157">
        <f t="shared" si="19"/>
        <v>417.12</v>
      </c>
      <c r="E233" s="157">
        <f t="shared" si="20"/>
        <v>5315.47</v>
      </c>
      <c r="F233" s="153">
        <f t="shared" si="22"/>
        <v>5732.59</v>
      </c>
      <c r="G233" s="157">
        <f t="shared" si="21"/>
        <v>161532.39600424652</v>
      </c>
    </row>
    <row r="234" spans="1:7" x14ac:dyDescent="0.25">
      <c r="A234" s="154">
        <f t="shared" si="23"/>
        <v>51167</v>
      </c>
      <c r="B234" s="155">
        <v>218</v>
      </c>
      <c r="C234" s="156">
        <f t="shared" si="18"/>
        <v>161532.39600424652</v>
      </c>
      <c r="D234" s="157">
        <f t="shared" si="19"/>
        <v>403.83</v>
      </c>
      <c r="E234" s="157">
        <f t="shared" si="20"/>
        <v>5328.76</v>
      </c>
      <c r="F234" s="153">
        <f t="shared" si="22"/>
        <v>5732.59</v>
      </c>
      <c r="G234" s="157">
        <f t="shared" si="21"/>
        <v>156203.63600424651</v>
      </c>
    </row>
    <row r="235" spans="1:7" x14ac:dyDescent="0.25">
      <c r="A235" s="154">
        <f t="shared" si="23"/>
        <v>51196</v>
      </c>
      <c r="B235" s="155">
        <v>219</v>
      </c>
      <c r="C235" s="156">
        <f t="shared" si="18"/>
        <v>156203.63600424651</v>
      </c>
      <c r="D235" s="157">
        <f t="shared" si="19"/>
        <v>390.51</v>
      </c>
      <c r="E235" s="157">
        <f t="shared" si="20"/>
        <v>5342.08</v>
      </c>
      <c r="F235" s="153">
        <f t="shared" si="22"/>
        <v>5732.59</v>
      </c>
      <c r="G235" s="157">
        <f t="shared" si="21"/>
        <v>150861.55600424652</v>
      </c>
    </row>
    <row r="236" spans="1:7" x14ac:dyDescent="0.25">
      <c r="A236" s="154">
        <f t="shared" si="23"/>
        <v>51227</v>
      </c>
      <c r="B236" s="155">
        <v>220</v>
      </c>
      <c r="C236" s="156">
        <f t="shared" si="18"/>
        <v>150861.55600424652</v>
      </c>
      <c r="D236" s="157">
        <f t="shared" si="19"/>
        <v>377.15</v>
      </c>
      <c r="E236" s="157">
        <f t="shared" si="20"/>
        <v>5355.4400000000005</v>
      </c>
      <c r="F236" s="153">
        <f t="shared" si="22"/>
        <v>5732.59</v>
      </c>
      <c r="G236" s="157">
        <f t="shared" si="21"/>
        <v>145506.11600424652</v>
      </c>
    </row>
    <row r="237" spans="1:7" x14ac:dyDescent="0.25">
      <c r="A237" s="154">
        <f t="shared" si="23"/>
        <v>51257</v>
      </c>
      <c r="B237" s="155">
        <v>221</v>
      </c>
      <c r="C237" s="156">
        <f t="shared" si="18"/>
        <v>145506.11600424652</v>
      </c>
      <c r="D237" s="157">
        <f t="shared" si="19"/>
        <v>363.77</v>
      </c>
      <c r="E237" s="157">
        <f t="shared" si="20"/>
        <v>5368.82</v>
      </c>
      <c r="F237" s="153">
        <f t="shared" si="22"/>
        <v>5732.59</v>
      </c>
      <c r="G237" s="157">
        <f t="shared" si="21"/>
        <v>140137.29600424651</v>
      </c>
    </row>
    <row r="238" spans="1:7" x14ac:dyDescent="0.25">
      <c r="A238" s="154">
        <f t="shared" si="23"/>
        <v>51288</v>
      </c>
      <c r="B238" s="155">
        <v>222</v>
      </c>
      <c r="C238" s="156">
        <f t="shared" si="18"/>
        <v>140137.29600424651</v>
      </c>
      <c r="D238" s="157">
        <f t="shared" si="19"/>
        <v>350.34</v>
      </c>
      <c r="E238" s="157">
        <f t="shared" si="20"/>
        <v>5382.25</v>
      </c>
      <c r="F238" s="153">
        <f t="shared" si="22"/>
        <v>5732.59</v>
      </c>
      <c r="G238" s="157">
        <f t="shared" si="21"/>
        <v>134755.04600424651</v>
      </c>
    </row>
    <row r="239" spans="1:7" x14ac:dyDescent="0.25">
      <c r="A239" s="154">
        <f t="shared" si="23"/>
        <v>51318</v>
      </c>
      <c r="B239" s="155">
        <v>223</v>
      </c>
      <c r="C239" s="156">
        <f t="shared" si="18"/>
        <v>134755.04600424651</v>
      </c>
      <c r="D239" s="157">
        <f t="shared" si="19"/>
        <v>336.89</v>
      </c>
      <c r="E239" s="157">
        <f t="shared" si="20"/>
        <v>5395.7</v>
      </c>
      <c r="F239" s="153">
        <f t="shared" si="22"/>
        <v>5732.59</v>
      </c>
      <c r="G239" s="157">
        <f t="shared" si="21"/>
        <v>129359.34600424652</v>
      </c>
    </row>
    <row r="240" spans="1:7" x14ac:dyDescent="0.25">
      <c r="A240" s="154">
        <f t="shared" si="23"/>
        <v>51349</v>
      </c>
      <c r="B240" s="155">
        <v>224</v>
      </c>
      <c r="C240" s="156">
        <f t="shared" si="18"/>
        <v>129359.34600424652</v>
      </c>
      <c r="D240" s="157">
        <f t="shared" si="19"/>
        <v>323.39999999999998</v>
      </c>
      <c r="E240" s="157">
        <f t="shared" si="20"/>
        <v>5409.1900000000005</v>
      </c>
      <c r="F240" s="153">
        <f t="shared" si="22"/>
        <v>5732.59</v>
      </c>
      <c r="G240" s="157">
        <f t="shared" si="21"/>
        <v>123950.15600424651</v>
      </c>
    </row>
    <row r="241" spans="1:7" x14ac:dyDescent="0.25">
      <c r="A241" s="154">
        <f t="shared" si="23"/>
        <v>51380</v>
      </c>
      <c r="B241" s="155">
        <v>225</v>
      </c>
      <c r="C241" s="156">
        <f t="shared" si="18"/>
        <v>123950.15600424651</v>
      </c>
      <c r="D241" s="157">
        <f t="shared" si="19"/>
        <v>309.88</v>
      </c>
      <c r="E241" s="157">
        <f t="shared" si="20"/>
        <v>5422.71</v>
      </c>
      <c r="F241" s="153">
        <f t="shared" si="22"/>
        <v>5732.59</v>
      </c>
      <c r="G241" s="157">
        <f t="shared" si="21"/>
        <v>118527.44600424651</v>
      </c>
    </row>
    <row r="242" spans="1:7" x14ac:dyDescent="0.25">
      <c r="A242" s="154">
        <f t="shared" si="23"/>
        <v>51410</v>
      </c>
      <c r="B242" s="155">
        <v>226</v>
      </c>
      <c r="C242" s="156">
        <f t="shared" si="18"/>
        <v>118527.44600424651</v>
      </c>
      <c r="D242" s="157">
        <f t="shared" si="19"/>
        <v>296.32</v>
      </c>
      <c r="E242" s="157">
        <f t="shared" si="20"/>
        <v>5436.27</v>
      </c>
      <c r="F242" s="153">
        <f t="shared" si="22"/>
        <v>5732.59</v>
      </c>
      <c r="G242" s="157">
        <f t="shared" si="21"/>
        <v>113091.1760042465</v>
      </c>
    </row>
    <row r="243" spans="1:7" x14ac:dyDescent="0.25">
      <c r="A243" s="154">
        <f t="shared" si="23"/>
        <v>51441</v>
      </c>
      <c r="B243" s="155">
        <v>227</v>
      </c>
      <c r="C243" s="156">
        <f t="shared" si="18"/>
        <v>113091.1760042465</v>
      </c>
      <c r="D243" s="157">
        <f t="shared" si="19"/>
        <v>282.73</v>
      </c>
      <c r="E243" s="157">
        <f t="shared" si="20"/>
        <v>5449.8600000000006</v>
      </c>
      <c r="F243" s="153">
        <f t="shared" si="22"/>
        <v>5732.59</v>
      </c>
      <c r="G243" s="157">
        <f t="shared" si="21"/>
        <v>107641.3160042465</v>
      </c>
    </row>
    <row r="244" spans="1:7" x14ac:dyDescent="0.25">
      <c r="A244" s="154">
        <f t="shared" si="23"/>
        <v>51471</v>
      </c>
      <c r="B244" s="155">
        <v>228</v>
      </c>
      <c r="C244" s="156">
        <f t="shared" si="18"/>
        <v>107641.3160042465</v>
      </c>
      <c r="D244" s="157">
        <f t="shared" si="19"/>
        <v>269.10000000000002</v>
      </c>
      <c r="E244" s="157">
        <f t="shared" si="20"/>
        <v>5463.49</v>
      </c>
      <c r="F244" s="153">
        <f t="shared" si="22"/>
        <v>5732.59</v>
      </c>
      <c r="G244" s="157">
        <f t="shared" si="21"/>
        <v>102177.8260042465</v>
      </c>
    </row>
    <row r="245" spans="1:7" x14ac:dyDescent="0.25">
      <c r="A245" s="154">
        <f t="shared" si="23"/>
        <v>51502</v>
      </c>
      <c r="B245" s="155">
        <v>229</v>
      </c>
      <c r="C245" s="156">
        <f t="shared" si="18"/>
        <v>102177.8260042465</v>
      </c>
      <c r="D245" s="157">
        <f t="shared" si="19"/>
        <v>255.44</v>
      </c>
      <c r="E245" s="157">
        <f t="shared" si="20"/>
        <v>5477.1500000000005</v>
      </c>
      <c r="F245" s="153">
        <f t="shared" si="22"/>
        <v>5732.59</v>
      </c>
      <c r="G245" s="157">
        <f t="shared" si="21"/>
        <v>96700.676004246503</v>
      </c>
    </row>
    <row r="246" spans="1:7" x14ac:dyDescent="0.25">
      <c r="A246" s="154">
        <f t="shared" si="23"/>
        <v>51533</v>
      </c>
      <c r="B246" s="155">
        <v>230</v>
      </c>
      <c r="C246" s="156">
        <f t="shared" si="18"/>
        <v>96700.676004246503</v>
      </c>
      <c r="D246" s="157">
        <f t="shared" si="19"/>
        <v>241.75</v>
      </c>
      <c r="E246" s="157">
        <f t="shared" si="20"/>
        <v>5490.84</v>
      </c>
      <c r="F246" s="153">
        <f t="shared" si="22"/>
        <v>5732.59</v>
      </c>
      <c r="G246" s="157">
        <f t="shared" si="21"/>
        <v>91209.836004246506</v>
      </c>
    </row>
    <row r="247" spans="1:7" x14ac:dyDescent="0.25">
      <c r="A247" s="154">
        <f t="shared" si="23"/>
        <v>51561</v>
      </c>
      <c r="B247" s="155">
        <v>231</v>
      </c>
      <c r="C247" s="156">
        <f t="shared" si="18"/>
        <v>91209.836004246506</v>
      </c>
      <c r="D247" s="157">
        <f t="shared" si="19"/>
        <v>228.02</v>
      </c>
      <c r="E247" s="157">
        <f t="shared" si="20"/>
        <v>5504.57</v>
      </c>
      <c r="F247" s="153">
        <f t="shared" si="22"/>
        <v>5732.59</v>
      </c>
      <c r="G247" s="157">
        <f t="shared" si="21"/>
        <v>85705.266004246514</v>
      </c>
    </row>
    <row r="248" spans="1:7" x14ac:dyDescent="0.25">
      <c r="A248" s="154">
        <f t="shared" si="23"/>
        <v>51592</v>
      </c>
      <c r="B248" s="155">
        <v>232</v>
      </c>
      <c r="C248" s="156">
        <f t="shared" si="18"/>
        <v>85705.266004246514</v>
      </c>
      <c r="D248" s="157">
        <f t="shared" si="19"/>
        <v>214.26</v>
      </c>
      <c r="E248" s="157">
        <f t="shared" si="20"/>
        <v>5518.33</v>
      </c>
      <c r="F248" s="153">
        <f t="shared" si="22"/>
        <v>5732.59</v>
      </c>
      <c r="G248" s="157">
        <f t="shared" si="21"/>
        <v>80186.936004246512</v>
      </c>
    </row>
    <row r="249" spans="1:7" x14ac:dyDescent="0.25">
      <c r="A249" s="154">
        <f t="shared" si="23"/>
        <v>51622</v>
      </c>
      <c r="B249" s="155">
        <v>233</v>
      </c>
      <c r="C249" s="156">
        <f t="shared" si="18"/>
        <v>80186.936004246512</v>
      </c>
      <c r="D249" s="157">
        <f t="shared" si="19"/>
        <v>200.47</v>
      </c>
      <c r="E249" s="157">
        <f t="shared" si="20"/>
        <v>5532.12</v>
      </c>
      <c r="F249" s="153">
        <f t="shared" si="22"/>
        <v>5732.59</v>
      </c>
      <c r="G249" s="157">
        <f t="shared" si="21"/>
        <v>74654.816004246517</v>
      </c>
    </row>
    <row r="250" spans="1:7" x14ac:dyDescent="0.25">
      <c r="A250" s="154">
        <f t="shared" si="23"/>
        <v>51653</v>
      </c>
      <c r="B250" s="155">
        <v>234</v>
      </c>
      <c r="C250" s="156">
        <f t="shared" si="18"/>
        <v>74654.816004246517</v>
      </c>
      <c r="D250" s="157">
        <f t="shared" si="19"/>
        <v>186.64</v>
      </c>
      <c r="E250" s="157">
        <f t="shared" si="20"/>
        <v>5545.95</v>
      </c>
      <c r="F250" s="153">
        <f t="shared" si="22"/>
        <v>5732.59</v>
      </c>
      <c r="G250" s="157">
        <f t="shared" si="21"/>
        <v>69108.86600424652</v>
      </c>
    </row>
    <row r="251" spans="1:7" x14ac:dyDescent="0.25">
      <c r="A251" s="154">
        <f t="shared" si="23"/>
        <v>51683</v>
      </c>
      <c r="B251" s="155">
        <v>235</v>
      </c>
      <c r="C251" s="156">
        <f t="shared" si="18"/>
        <v>69108.86600424652</v>
      </c>
      <c r="D251" s="157">
        <f t="shared" si="19"/>
        <v>172.77</v>
      </c>
      <c r="E251" s="157">
        <f t="shared" si="20"/>
        <v>5559.82</v>
      </c>
      <c r="F251" s="153">
        <f t="shared" si="22"/>
        <v>5732.59</v>
      </c>
      <c r="G251" s="157">
        <f t="shared" si="21"/>
        <v>63549.04600424652</v>
      </c>
    </row>
    <row r="252" spans="1:7" x14ac:dyDescent="0.25">
      <c r="A252" s="154">
        <f t="shared" si="23"/>
        <v>51714</v>
      </c>
      <c r="B252" s="155">
        <v>236</v>
      </c>
      <c r="C252" s="156">
        <f t="shared" si="18"/>
        <v>63549.04600424652</v>
      </c>
      <c r="D252" s="157">
        <f t="shared" si="19"/>
        <v>158.87</v>
      </c>
      <c r="E252" s="157">
        <f t="shared" si="20"/>
        <v>5573.72</v>
      </c>
      <c r="F252" s="153">
        <f t="shared" si="22"/>
        <v>5732.59</v>
      </c>
      <c r="G252" s="157">
        <f t="shared" si="21"/>
        <v>57975.326004246519</v>
      </c>
    </row>
    <row r="253" spans="1:7" x14ac:dyDescent="0.25">
      <c r="A253" s="154">
        <f t="shared" si="23"/>
        <v>51745</v>
      </c>
      <c r="B253" s="155">
        <v>237</v>
      </c>
      <c r="C253" s="156">
        <f t="shared" si="18"/>
        <v>57975.326004246519</v>
      </c>
      <c r="D253" s="157">
        <f t="shared" si="19"/>
        <v>144.94</v>
      </c>
      <c r="E253" s="157">
        <f t="shared" si="20"/>
        <v>5587.6500000000005</v>
      </c>
      <c r="F253" s="153">
        <f t="shared" si="22"/>
        <v>5732.59</v>
      </c>
      <c r="G253" s="157">
        <f t="shared" si="21"/>
        <v>52387.676004246518</v>
      </c>
    </row>
    <row r="254" spans="1:7" x14ac:dyDescent="0.25">
      <c r="A254" s="154">
        <f t="shared" si="23"/>
        <v>51775</v>
      </c>
      <c r="B254" s="155">
        <v>238</v>
      </c>
      <c r="C254" s="156">
        <f t="shared" si="18"/>
        <v>52387.676004246518</v>
      </c>
      <c r="D254" s="157">
        <f t="shared" si="19"/>
        <v>130.97</v>
      </c>
      <c r="E254" s="157">
        <f t="shared" si="20"/>
        <v>5601.62</v>
      </c>
      <c r="F254" s="153">
        <f t="shared" si="22"/>
        <v>5732.59</v>
      </c>
      <c r="G254" s="157">
        <f t="shared" si="21"/>
        <v>46786.056004246515</v>
      </c>
    </row>
    <row r="255" spans="1:7" x14ac:dyDescent="0.25">
      <c r="A255" s="154">
        <f t="shared" si="23"/>
        <v>51806</v>
      </c>
      <c r="B255" s="155">
        <v>239</v>
      </c>
      <c r="C255" s="156">
        <f t="shared" si="18"/>
        <v>46786.056004246515</v>
      </c>
      <c r="D255" s="157">
        <f t="shared" si="19"/>
        <v>116.97</v>
      </c>
      <c r="E255" s="157">
        <f t="shared" si="20"/>
        <v>5615.62</v>
      </c>
      <c r="F255" s="153">
        <f t="shared" si="22"/>
        <v>5732.59</v>
      </c>
      <c r="G255" s="157">
        <f t="shared" si="21"/>
        <v>41170.436004246512</v>
      </c>
    </row>
    <row r="256" spans="1:7" x14ac:dyDescent="0.25">
      <c r="A256" s="154">
        <f t="shared" si="23"/>
        <v>51836</v>
      </c>
      <c r="B256" s="155">
        <v>240</v>
      </c>
      <c r="C256" s="156">
        <f t="shared" si="18"/>
        <v>41170.436004246512</v>
      </c>
      <c r="D256" s="157">
        <f t="shared" si="19"/>
        <v>102.93</v>
      </c>
      <c r="E256" s="157">
        <f t="shared" si="20"/>
        <v>5629.66</v>
      </c>
      <c r="F256" s="153">
        <f t="shared" si="22"/>
        <v>5732.59</v>
      </c>
      <c r="G256" s="157">
        <f t="shared" si="21"/>
        <v>35540.776004246509</v>
      </c>
    </row>
    <row r="257" spans="1:7" x14ac:dyDescent="0.25">
      <c r="A257" s="154">
        <v>51883</v>
      </c>
      <c r="B257" s="155">
        <v>241</v>
      </c>
      <c r="C257" s="156">
        <f t="shared" si="18"/>
        <v>35540.776004246509</v>
      </c>
      <c r="D257" s="157">
        <f>ROUND(C257*$E$13/12,2)*17/31</f>
        <v>48.724193548387092</v>
      </c>
      <c r="E257" s="157">
        <f>C257-E12</f>
        <v>5645.1660042465082</v>
      </c>
      <c r="F257" s="153">
        <f>D257+E257</f>
        <v>5693.8901977948954</v>
      </c>
      <c r="G257" s="157">
        <f t="shared" si="21"/>
        <v>29895.61</v>
      </c>
    </row>
    <row r="258" spans="1:7" x14ac:dyDescent="0.25">
      <c r="A258" s="154"/>
      <c r="B258" s="155"/>
      <c r="C258" s="156"/>
      <c r="D258" s="157"/>
      <c r="E258" s="157"/>
      <c r="F258" s="157"/>
      <c r="G258" s="157"/>
    </row>
    <row r="259" spans="1:7" x14ac:dyDescent="0.25">
      <c r="A259" s="154"/>
      <c r="B259" s="155"/>
      <c r="C259" s="156"/>
      <c r="D259" s="157"/>
      <c r="E259" s="157"/>
      <c r="F259" s="157"/>
      <c r="G259" s="157"/>
    </row>
    <row r="260" spans="1:7" x14ac:dyDescent="0.25">
      <c r="A260" s="154"/>
      <c r="B260" s="155"/>
      <c r="C260" s="156"/>
      <c r="D260" s="157"/>
      <c r="E260" s="157"/>
      <c r="F260" s="157"/>
      <c r="G260" s="157"/>
    </row>
    <row r="261" spans="1:7" x14ac:dyDescent="0.25">
      <c r="A261" s="154"/>
      <c r="B261" s="155"/>
      <c r="C261" s="156"/>
      <c r="D261" s="157"/>
      <c r="E261" s="157"/>
      <c r="F261" s="157"/>
      <c r="G261" s="157"/>
    </row>
    <row r="262" spans="1:7" x14ac:dyDescent="0.25">
      <c r="A262" s="154"/>
      <c r="B262" s="155"/>
      <c r="C262" s="156"/>
      <c r="D262" s="157"/>
      <c r="E262" s="157"/>
      <c r="F262" s="157"/>
      <c r="G262" s="157"/>
    </row>
    <row r="263" spans="1:7" x14ac:dyDescent="0.25">
      <c r="A263" s="154"/>
      <c r="B263" s="155"/>
      <c r="C263" s="156"/>
      <c r="D263" s="157"/>
      <c r="E263" s="157"/>
      <c r="F263" s="157"/>
      <c r="G263" s="157"/>
    </row>
    <row r="264" spans="1:7" x14ac:dyDescent="0.25">
      <c r="A264" s="154"/>
      <c r="B264" s="155"/>
      <c r="C264" s="156"/>
      <c r="D264" s="157"/>
      <c r="E264" s="157"/>
      <c r="F264" s="157"/>
      <c r="G264" s="157"/>
    </row>
    <row r="265" spans="1:7" x14ac:dyDescent="0.25">
      <c r="A265" s="154"/>
      <c r="B265" s="155"/>
      <c r="C265" s="156"/>
      <c r="D265" s="157"/>
      <c r="E265" s="157"/>
      <c r="F265" s="157"/>
      <c r="G265" s="157"/>
    </row>
    <row r="266" spans="1:7" x14ac:dyDescent="0.25">
      <c r="A266" s="154"/>
      <c r="B266" s="155"/>
      <c r="C266" s="156"/>
      <c r="D266" s="157"/>
      <c r="E266" s="157"/>
      <c r="F266" s="157"/>
      <c r="G266" s="157"/>
    </row>
    <row r="267" spans="1:7" x14ac:dyDescent="0.25">
      <c r="A267" s="154"/>
      <c r="B267" s="155"/>
      <c r="C267" s="156"/>
      <c r="D267" s="157"/>
      <c r="E267" s="157"/>
      <c r="F267" s="157"/>
      <c r="G267" s="157"/>
    </row>
    <row r="268" spans="1:7" x14ac:dyDescent="0.25">
      <c r="A268" s="154"/>
      <c r="B268" s="155"/>
      <c r="C268" s="156"/>
      <c r="D268" s="157"/>
      <c r="E268" s="157"/>
      <c r="F268" s="157"/>
      <c r="G268" s="157"/>
    </row>
    <row r="269" spans="1:7" x14ac:dyDescent="0.25">
      <c r="A269" s="154"/>
      <c r="B269" s="155"/>
      <c r="C269" s="156"/>
      <c r="D269" s="157"/>
      <c r="E269" s="157"/>
      <c r="F269" s="157"/>
      <c r="G269" s="157"/>
    </row>
    <row r="270" spans="1:7" x14ac:dyDescent="0.25">
      <c r="A270" s="154"/>
      <c r="B270" s="155"/>
      <c r="C270" s="156"/>
      <c r="D270" s="157"/>
      <c r="E270" s="157"/>
      <c r="F270" s="157"/>
      <c r="G270" s="157"/>
    </row>
    <row r="271" spans="1:7" x14ac:dyDescent="0.25">
      <c r="A271" s="154"/>
      <c r="B271" s="155"/>
      <c r="C271" s="156"/>
      <c r="D271" s="157"/>
      <c r="E271" s="157"/>
      <c r="F271" s="157"/>
      <c r="G271" s="157"/>
    </row>
    <row r="272" spans="1:7" x14ac:dyDescent="0.25">
      <c r="A272" s="154"/>
      <c r="B272" s="155"/>
      <c r="C272" s="156"/>
      <c r="D272" s="157"/>
      <c r="E272" s="157"/>
      <c r="F272" s="157"/>
      <c r="G272" s="157"/>
    </row>
    <row r="273" spans="1:7" x14ac:dyDescent="0.25">
      <c r="A273" s="154"/>
      <c r="B273" s="155"/>
      <c r="C273" s="156"/>
      <c r="D273" s="157"/>
      <c r="E273" s="157"/>
      <c r="F273" s="157"/>
      <c r="G273" s="157"/>
    </row>
    <row r="274" spans="1:7" x14ac:dyDescent="0.25">
      <c r="A274" s="154"/>
      <c r="B274" s="155"/>
      <c r="C274" s="156"/>
      <c r="D274" s="157"/>
      <c r="E274" s="157"/>
      <c r="F274" s="157"/>
      <c r="G274" s="157"/>
    </row>
    <row r="275" spans="1:7" x14ac:dyDescent="0.25">
      <c r="A275" s="154"/>
      <c r="B275" s="155"/>
      <c r="C275" s="156"/>
      <c r="D275" s="157"/>
      <c r="E275" s="157"/>
      <c r="F275" s="157"/>
      <c r="G275" s="157"/>
    </row>
    <row r="276" spans="1:7" x14ac:dyDescent="0.25">
      <c r="A276" s="154"/>
      <c r="B276" s="155"/>
      <c r="C276" s="156"/>
      <c r="D276" s="157"/>
      <c r="E276" s="157"/>
      <c r="F276" s="157"/>
      <c r="G276" s="157"/>
    </row>
    <row r="277" spans="1:7" x14ac:dyDescent="0.25">
      <c r="A277" s="154"/>
      <c r="B277" s="155"/>
      <c r="C277" s="156"/>
      <c r="D277" s="157"/>
      <c r="E277" s="157"/>
      <c r="F277" s="157"/>
      <c r="G277" s="157"/>
    </row>
    <row r="278" spans="1:7" x14ac:dyDescent="0.25">
      <c r="A278" s="154"/>
      <c r="B278" s="155"/>
      <c r="C278" s="156"/>
      <c r="D278" s="157"/>
      <c r="E278" s="157"/>
      <c r="F278" s="157"/>
      <c r="G278" s="157"/>
    </row>
    <row r="279" spans="1:7" x14ac:dyDescent="0.25">
      <c r="A279" s="154"/>
      <c r="B279" s="155"/>
      <c r="C279" s="156"/>
      <c r="D279" s="157"/>
      <c r="E279" s="157"/>
      <c r="F279" s="157"/>
      <c r="G279" s="157"/>
    </row>
    <row r="280" spans="1:7" x14ac:dyDescent="0.25">
      <c r="A280" s="154"/>
      <c r="B280" s="155"/>
      <c r="C280" s="156"/>
      <c r="D280" s="157"/>
      <c r="E280" s="157"/>
      <c r="F280" s="157"/>
      <c r="G280" s="157"/>
    </row>
    <row r="281" spans="1:7" x14ac:dyDescent="0.25">
      <c r="A281" s="154"/>
      <c r="B281" s="155"/>
      <c r="C281" s="156"/>
      <c r="D281" s="157"/>
      <c r="E281" s="157"/>
      <c r="F281" s="157"/>
      <c r="G281" s="157"/>
    </row>
    <row r="282" spans="1:7" x14ac:dyDescent="0.25">
      <c r="A282" s="154"/>
      <c r="B282" s="155"/>
      <c r="C282" s="156"/>
      <c r="D282" s="157"/>
      <c r="E282" s="157"/>
      <c r="F282" s="157"/>
      <c r="G282" s="15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2D3ED-270C-40DD-80B4-93059A4E9532}">
  <dimension ref="A1:P282"/>
  <sheetViews>
    <sheetView zoomScaleNormal="100" workbookViewId="0">
      <selection activeCell="G6" sqref="G6"/>
    </sheetView>
  </sheetViews>
  <sheetFormatPr defaultRowHeight="15" x14ac:dyDescent="0.25"/>
  <cols>
    <col min="1" max="1" width="9.140625" style="158" customWidth="1"/>
    <col min="2" max="2" width="7.85546875" style="158" customWidth="1"/>
    <col min="3" max="3" width="14.7109375" style="158" customWidth="1"/>
    <col min="4" max="4" width="14.28515625" style="158" customWidth="1"/>
    <col min="5" max="7" width="14.7109375" style="158" customWidth="1"/>
    <col min="8" max="10" width="9.140625" style="78"/>
    <col min="11" max="11" width="11" style="78" customWidth="1"/>
    <col min="12" max="16384" width="9.140625" style="78"/>
  </cols>
  <sheetData>
    <row r="1" spans="1:16" x14ac:dyDescent="0.25">
      <c r="A1" s="123"/>
      <c r="B1" s="123"/>
      <c r="C1" s="123"/>
      <c r="D1" s="123"/>
      <c r="E1" s="123"/>
      <c r="F1" s="123"/>
      <c r="G1" s="124"/>
    </row>
    <row r="2" spans="1:16" x14ac:dyDescent="0.25">
      <c r="A2" s="123"/>
      <c r="B2" s="123"/>
      <c r="C2" s="123"/>
      <c r="D2" s="123"/>
      <c r="E2" s="123"/>
      <c r="F2" s="125"/>
      <c r="G2" s="126"/>
    </row>
    <row r="3" spans="1:16" x14ac:dyDescent="0.25">
      <c r="A3" s="127"/>
      <c r="B3" s="127"/>
      <c r="C3" s="127"/>
      <c r="D3" s="127"/>
      <c r="E3" s="127"/>
      <c r="F3" s="125"/>
      <c r="G3" s="126"/>
      <c r="H3" s="99"/>
      <c r="I3" s="99"/>
      <c r="J3" s="99"/>
      <c r="K3" s="100" t="s">
        <v>10</v>
      </c>
      <c r="L3" s="100" t="s">
        <v>44</v>
      </c>
      <c r="M3" s="101"/>
      <c r="N3" s="99"/>
    </row>
    <row r="4" spans="1:16" ht="18.75" x14ac:dyDescent="0.3">
      <c r="A4" s="127"/>
      <c r="B4" s="128" t="s">
        <v>58</v>
      </c>
      <c r="C4" s="127"/>
      <c r="D4" s="127"/>
      <c r="E4" s="125"/>
      <c r="F4" s="129" t="str">
        <f>'[1]Lisa 3_RaM'!D6</f>
        <v>Rapla maakond, Rapla vald, Rapla linn, Tallinna mnt 14 ja Hariduse tn 6</v>
      </c>
      <c r="G4" s="127"/>
      <c r="H4" s="99"/>
      <c r="I4" s="99"/>
      <c r="J4" s="99"/>
      <c r="K4" s="102" t="s">
        <v>46</v>
      </c>
      <c r="L4" s="103">
        <v>1</v>
      </c>
      <c r="M4" s="104">
        <f>L4/$L$9</f>
        <v>1</v>
      </c>
      <c r="N4" s="105"/>
      <c r="O4" s="84"/>
    </row>
    <row r="5" spans="1:16" x14ac:dyDescent="0.25">
      <c r="A5" s="127"/>
      <c r="B5" s="127"/>
      <c r="C5" s="127"/>
      <c r="D5" s="127"/>
      <c r="E5" s="127"/>
      <c r="F5" s="130"/>
      <c r="G5" s="127"/>
      <c r="H5" s="99"/>
      <c r="I5" s="99"/>
      <c r="J5" s="99"/>
      <c r="K5" s="102" t="s">
        <v>47</v>
      </c>
      <c r="L5" s="103"/>
      <c r="M5" s="104">
        <f>L5/$L$9</f>
        <v>0</v>
      </c>
      <c r="N5" s="106"/>
      <c r="O5" s="84"/>
    </row>
    <row r="6" spans="1:16" x14ac:dyDescent="0.25">
      <c r="A6" s="127"/>
      <c r="B6" s="131" t="s">
        <v>30</v>
      </c>
      <c r="C6" s="132"/>
      <c r="D6" s="133"/>
      <c r="E6" s="134">
        <v>44579</v>
      </c>
      <c r="F6" s="135"/>
      <c r="G6" s="127"/>
      <c r="H6" s="99"/>
      <c r="I6" s="99"/>
      <c r="J6" s="99"/>
      <c r="K6" s="102" t="s">
        <v>48</v>
      </c>
      <c r="L6" s="103"/>
      <c r="M6" s="104">
        <f>L6/$L$9</f>
        <v>0</v>
      </c>
      <c r="N6" s="107"/>
      <c r="O6" s="79"/>
    </row>
    <row r="7" spans="1:16" x14ac:dyDescent="0.25">
      <c r="A7" s="127"/>
      <c r="B7" s="136" t="s">
        <v>31</v>
      </c>
      <c r="C7" s="125"/>
      <c r="D7" s="137"/>
      <c r="E7" s="138">
        <v>241</v>
      </c>
      <c r="F7" s="139" t="s">
        <v>21</v>
      </c>
      <c r="G7" s="127"/>
      <c r="H7" s="99"/>
      <c r="I7" s="99"/>
      <c r="J7" s="99"/>
      <c r="K7" s="102" t="s">
        <v>49</v>
      </c>
      <c r="L7" s="103"/>
      <c r="M7" s="104">
        <f>L7/$L$9</f>
        <v>0</v>
      </c>
      <c r="N7" s="108"/>
      <c r="O7" s="81"/>
    </row>
    <row r="8" spans="1:16" x14ac:dyDescent="0.25">
      <c r="A8" s="127"/>
      <c r="B8" s="136" t="s">
        <v>32</v>
      </c>
      <c r="C8" s="125"/>
      <c r="D8" s="140">
        <f>E6-1</f>
        <v>44578</v>
      </c>
      <c r="E8" s="141">
        <v>82000</v>
      </c>
      <c r="F8" s="139" t="s">
        <v>33</v>
      </c>
      <c r="G8" s="159"/>
      <c r="H8" s="99"/>
      <c r="I8" s="99"/>
      <c r="J8" s="99"/>
      <c r="K8" s="102" t="s">
        <v>50</v>
      </c>
      <c r="L8" s="103"/>
      <c r="M8" s="104">
        <f>L8/$L$9</f>
        <v>0</v>
      </c>
      <c r="N8" s="108"/>
      <c r="O8" s="81"/>
    </row>
    <row r="9" spans="1:16" x14ac:dyDescent="0.25">
      <c r="A9" s="127"/>
      <c r="B9" s="136" t="s">
        <v>32</v>
      </c>
      <c r="C9" s="125"/>
      <c r="D9" s="140">
        <f>EDATE(D8,E7-1)</f>
        <v>51883</v>
      </c>
      <c r="E9" s="141">
        <v>82000</v>
      </c>
      <c r="F9" s="139" t="s">
        <v>33</v>
      </c>
      <c r="G9" s="159"/>
      <c r="H9" s="105"/>
      <c r="I9" s="99"/>
      <c r="J9" s="99"/>
      <c r="K9" s="109" t="s">
        <v>45</v>
      </c>
      <c r="L9" s="110">
        <v>1</v>
      </c>
      <c r="M9" s="109"/>
      <c r="N9" s="108"/>
      <c r="O9" s="81"/>
    </row>
    <row r="10" spans="1:16" x14ac:dyDescent="0.25">
      <c r="A10" s="127"/>
      <c r="B10" s="136" t="s">
        <v>34</v>
      </c>
      <c r="C10" s="125"/>
      <c r="D10" s="137"/>
      <c r="E10" s="142">
        <f>M4</f>
        <v>1</v>
      </c>
      <c r="F10" s="139"/>
      <c r="G10" s="127"/>
      <c r="H10" s="99"/>
      <c r="I10" s="99"/>
      <c r="J10" s="99"/>
      <c r="K10" s="99"/>
      <c r="L10" s="99"/>
      <c r="M10" s="111"/>
      <c r="N10" s="111"/>
      <c r="O10" s="82"/>
    </row>
    <row r="11" spans="1:16" x14ac:dyDescent="0.25">
      <c r="A11" s="127"/>
      <c r="B11" s="136" t="s">
        <v>35</v>
      </c>
      <c r="C11" s="125"/>
      <c r="D11" s="137"/>
      <c r="E11" s="144">
        <f>ROUND(E8*E10,2)</f>
        <v>82000</v>
      </c>
      <c r="F11" s="139" t="s">
        <v>33</v>
      </c>
      <c r="G11" s="127"/>
      <c r="H11" s="99"/>
      <c r="I11" s="99"/>
      <c r="J11" s="99"/>
      <c r="K11" s="99"/>
      <c r="L11" s="99"/>
      <c r="M11" s="111"/>
      <c r="N11" s="111"/>
      <c r="O11" s="82"/>
    </row>
    <row r="12" spans="1:16" x14ac:dyDescent="0.25">
      <c r="A12" s="127"/>
      <c r="B12" s="136" t="s">
        <v>36</v>
      </c>
      <c r="C12" s="125"/>
      <c r="D12" s="137"/>
      <c r="E12" s="144">
        <f>ROUND(E9*E10,2)</f>
        <v>82000</v>
      </c>
      <c r="F12" s="139" t="s">
        <v>33</v>
      </c>
      <c r="G12" s="127"/>
      <c r="H12" s="99"/>
      <c r="I12" s="99"/>
      <c r="J12" s="99"/>
      <c r="K12" s="112"/>
      <c r="L12" s="112"/>
      <c r="M12" s="108"/>
      <c r="N12" s="108"/>
      <c r="O12" s="81"/>
      <c r="P12" s="82"/>
    </row>
    <row r="13" spans="1:16" x14ac:dyDescent="0.25">
      <c r="A13" s="127"/>
      <c r="B13" s="145" t="s">
        <v>82</v>
      </c>
      <c r="C13" s="146"/>
      <c r="D13" s="147"/>
      <c r="E13" s="148">
        <v>0.03</v>
      </c>
      <c r="F13" s="149"/>
      <c r="G13" s="127"/>
      <c r="H13" s="99"/>
      <c r="I13" s="99"/>
      <c r="J13" s="99"/>
      <c r="K13" s="112"/>
      <c r="L13" s="112"/>
      <c r="M13" s="108"/>
      <c r="N13" s="108"/>
      <c r="O13" s="81"/>
      <c r="P13" s="82"/>
    </row>
    <row r="14" spans="1:16" x14ac:dyDescent="0.25">
      <c r="A14" s="127"/>
      <c r="B14" s="138"/>
      <c r="C14" s="125"/>
      <c r="D14" s="137"/>
      <c r="E14" s="150"/>
      <c r="F14" s="138"/>
      <c r="G14" s="127"/>
      <c r="H14" s="99"/>
      <c r="I14" s="99"/>
      <c r="J14" s="99"/>
      <c r="K14" s="112"/>
      <c r="L14" s="112"/>
      <c r="M14" s="108"/>
      <c r="N14" s="108"/>
      <c r="O14" s="81"/>
      <c r="P14" s="82"/>
    </row>
    <row r="15" spans="1:16" x14ac:dyDescent="0.25">
      <c r="A15" s="137"/>
      <c r="B15" s="137"/>
      <c r="C15" s="137"/>
      <c r="D15" s="137"/>
      <c r="E15" s="137"/>
      <c r="F15" s="137"/>
      <c r="G15" s="137"/>
      <c r="H15" s="99"/>
      <c r="I15" s="99"/>
      <c r="J15" s="99"/>
      <c r="K15" s="112"/>
      <c r="L15" s="112"/>
      <c r="M15" s="108"/>
      <c r="N15" s="108"/>
      <c r="O15" s="81"/>
      <c r="P15" s="82"/>
    </row>
    <row r="16" spans="1:16" ht="15.75" thickBot="1" x14ac:dyDescent="0.3">
      <c r="A16" s="151" t="s">
        <v>37</v>
      </c>
      <c r="B16" s="151" t="s">
        <v>38</v>
      </c>
      <c r="C16" s="151" t="s">
        <v>39</v>
      </c>
      <c r="D16" s="151" t="s">
        <v>40</v>
      </c>
      <c r="E16" s="151" t="s">
        <v>41</v>
      </c>
      <c r="F16" s="151" t="s">
        <v>42</v>
      </c>
      <c r="G16" s="151" t="s">
        <v>43</v>
      </c>
      <c r="H16" s="99"/>
      <c r="I16" s="99"/>
      <c r="J16" s="99"/>
      <c r="K16" s="112"/>
      <c r="L16" s="112"/>
      <c r="M16" s="108"/>
      <c r="N16" s="108"/>
      <c r="O16" s="81"/>
      <c r="P16" s="82"/>
    </row>
    <row r="17" spans="1:16" x14ac:dyDescent="0.25">
      <c r="A17" s="152">
        <f>E6</f>
        <v>44579</v>
      </c>
      <c r="B17" s="125">
        <v>1</v>
      </c>
      <c r="C17" s="130">
        <f>E11</f>
        <v>82000</v>
      </c>
      <c r="D17" s="153">
        <f>ROUND(C17*$E$13/12,2)*14/31</f>
        <v>92.58064516129032</v>
      </c>
      <c r="E17" s="153">
        <f>PPMT($E$13/12,B17,$E$7,-$E$11,$E$12,0)</f>
        <v>0</v>
      </c>
      <c r="F17" s="153">
        <f>D17+E17</f>
        <v>92.58064516129032</v>
      </c>
      <c r="G17" s="153">
        <f>C17-E17</f>
        <v>82000</v>
      </c>
      <c r="H17" s="99"/>
      <c r="I17" s="99"/>
      <c r="J17" s="99"/>
      <c r="K17" s="112"/>
      <c r="L17" s="112"/>
      <c r="M17" s="108"/>
      <c r="N17" s="108"/>
      <c r="O17" s="81"/>
      <c r="P17" s="82"/>
    </row>
    <row r="18" spans="1:16" x14ac:dyDescent="0.25">
      <c r="A18" s="152">
        <v>44593</v>
      </c>
      <c r="B18" s="125">
        <v>2</v>
      </c>
      <c r="C18" s="130">
        <f>G17</f>
        <v>82000</v>
      </c>
      <c r="D18" s="153">
        <f t="shared" ref="D18:D75" si="0">ROUND(C18*$E$13/12,2)</f>
        <v>205</v>
      </c>
      <c r="E18" s="153">
        <f t="shared" ref="E18:E81" si="1">PPMT($E$13/12,B18,$E$7,-$E$11,$E$12,0)</f>
        <v>0</v>
      </c>
      <c r="F18" s="153">
        <f t="shared" ref="F18:F81" si="2">ROUND(PMT($E$13/12,$E$7,-$E$11,$E$12),2)</f>
        <v>205</v>
      </c>
      <c r="G18" s="153">
        <f t="shared" ref="G18:G75" si="3">C18-E18</f>
        <v>82000</v>
      </c>
      <c r="H18" s="99"/>
      <c r="I18" s="99"/>
      <c r="J18" s="99"/>
      <c r="K18" s="112"/>
      <c r="L18" s="112"/>
      <c r="M18" s="108"/>
      <c r="N18" s="108"/>
      <c r="O18" s="81"/>
      <c r="P18" s="82"/>
    </row>
    <row r="19" spans="1:16" x14ac:dyDescent="0.25">
      <c r="A19" s="152">
        <f>EDATE(A18,1)</f>
        <v>44621</v>
      </c>
      <c r="B19" s="125">
        <v>3</v>
      </c>
      <c r="C19" s="130">
        <f>G18</f>
        <v>82000</v>
      </c>
      <c r="D19" s="153">
        <f t="shared" si="0"/>
        <v>205</v>
      </c>
      <c r="E19" s="153">
        <f t="shared" si="1"/>
        <v>0</v>
      </c>
      <c r="F19" s="153">
        <f t="shared" si="2"/>
        <v>205</v>
      </c>
      <c r="G19" s="153">
        <f t="shared" si="3"/>
        <v>82000</v>
      </c>
      <c r="H19" s="99"/>
      <c r="I19" s="99"/>
      <c r="J19" s="99"/>
      <c r="K19" s="112"/>
      <c r="L19" s="112"/>
      <c r="M19" s="108"/>
      <c r="N19" s="108"/>
      <c r="O19" s="81"/>
      <c r="P19" s="82"/>
    </row>
    <row r="20" spans="1:16" x14ac:dyDescent="0.25">
      <c r="A20" s="152">
        <f t="shared" ref="A20:A83" si="4">EDATE(A19,1)</f>
        <v>44652</v>
      </c>
      <c r="B20" s="125">
        <v>4</v>
      </c>
      <c r="C20" s="130">
        <f t="shared" ref="C20:C75" si="5">G19</f>
        <v>82000</v>
      </c>
      <c r="D20" s="153">
        <f t="shared" si="0"/>
        <v>205</v>
      </c>
      <c r="E20" s="153">
        <f t="shared" si="1"/>
        <v>0</v>
      </c>
      <c r="F20" s="153">
        <f t="shared" si="2"/>
        <v>205</v>
      </c>
      <c r="G20" s="153">
        <f t="shared" si="3"/>
        <v>82000</v>
      </c>
      <c r="H20" s="99"/>
      <c r="I20" s="99"/>
      <c r="J20" s="99"/>
      <c r="K20" s="112"/>
      <c r="L20" s="112"/>
      <c r="M20" s="108"/>
      <c r="N20" s="108"/>
      <c r="O20" s="81"/>
      <c r="P20" s="82"/>
    </row>
    <row r="21" spans="1:16" x14ac:dyDescent="0.25">
      <c r="A21" s="152">
        <f t="shared" si="4"/>
        <v>44682</v>
      </c>
      <c r="B21" s="125">
        <v>5</v>
      </c>
      <c r="C21" s="130">
        <f t="shared" si="5"/>
        <v>82000</v>
      </c>
      <c r="D21" s="153">
        <f t="shared" si="0"/>
        <v>205</v>
      </c>
      <c r="E21" s="153">
        <f t="shared" si="1"/>
        <v>0</v>
      </c>
      <c r="F21" s="153">
        <f t="shared" si="2"/>
        <v>205</v>
      </c>
      <c r="G21" s="153">
        <f t="shared" si="3"/>
        <v>82000</v>
      </c>
      <c r="H21" s="99"/>
      <c r="I21" s="99"/>
      <c r="J21" s="99"/>
      <c r="K21" s="112"/>
      <c r="L21" s="112"/>
      <c r="M21" s="108"/>
      <c r="N21" s="108"/>
      <c r="O21" s="81"/>
      <c r="P21" s="82"/>
    </row>
    <row r="22" spans="1:16" x14ac:dyDescent="0.25">
      <c r="A22" s="152">
        <f t="shared" si="4"/>
        <v>44713</v>
      </c>
      <c r="B22" s="125">
        <v>6</v>
      </c>
      <c r="C22" s="130">
        <f t="shared" si="5"/>
        <v>82000</v>
      </c>
      <c r="D22" s="153">
        <f t="shared" si="0"/>
        <v>205</v>
      </c>
      <c r="E22" s="153">
        <f t="shared" si="1"/>
        <v>0</v>
      </c>
      <c r="F22" s="153">
        <f t="shared" si="2"/>
        <v>205</v>
      </c>
      <c r="G22" s="153">
        <f t="shared" si="3"/>
        <v>82000</v>
      </c>
      <c r="H22" s="99"/>
      <c r="I22" s="99"/>
      <c r="J22" s="99"/>
      <c r="K22" s="112"/>
      <c r="L22" s="112"/>
      <c r="M22" s="108"/>
      <c r="N22" s="108"/>
      <c r="O22" s="81"/>
      <c r="P22" s="82"/>
    </row>
    <row r="23" spans="1:16" x14ac:dyDescent="0.25">
      <c r="A23" s="152">
        <f t="shared" si="4"/>
        <v>44743</v>
      </c>
      <c r="B23" s="125">
        <v>7</v>
      </c>
      <c r="C23" s="130">
        <f t="shared" si="5"/>
        <v>82000</v>
      </c>
      <c r="D23" s="153">
        <f t="shared" si="0"/>
        <v>205</v>
      </c>
      <c r="E23" s="153">
        <f t="shared" si="1"/>
        <v>0</v>
      </c>
      <c r="F23" s="153">
        <f t="shared" si="2"/>
        <v>205</v>
      </c>
      <c r="G23" s="153">
        <f t="shared" si="3"/>
        <v>82000</v>
      </c>
      <c r="H23" s="99"/>
      <c r="I23" s="99"/>
      <c r="J23" s="99"/>
      <c r="K23" s="112"/>
      <c r="L23" s="112"/>
      <c r="M23" s="108"/>
      <c r="N23" s="108"/>
      <c r="O23" s="81"/>
      <c r="P23" s="82"/>
    </row>
    <row r="24" spans="1:16" x14ac:dyDescent="0.25">
      <c r="A24" s="154">
        <f>EDATE(A23,1)</f>
        <v>44774</v>
      </c>
      <c r="B24" s="155">
        <v>8</v>
      </c>
      <c r="C24" s="156">
        <f t="shared" si="5"/>
        <v>82000</v>
      </c>
      <c r="D24" s="157">
        <f t="shared" si="0"/>
        <v>205</v>
      </c>
      <c r="E24" s="153">
        <f t="shared" si="1"/>
        <v>0</v>
      </c>
      <c r="F24" s="153">
        <f t="shared" si="2"/>
        <v>205</v>
      </c>
      <c r="G24" s="157">
        <f t="shared" si="3"/>
        <v>82000</v>
      </c>
      <c r="K24" s="80"/>
      <c r="L24" s="80"/>
      <c r="M24" s="81"/>
      <c r="N24" s="81"/>
      <c r="O24" s="81"/>
      <c r="P24" s="82"/>
    </row>
    <row r="25" spans="1:16" x14ac:dyDescent="0.25">
      <c r="A25" s="154">
        <f t="shared" si="4"/>
        <v>44805</v>
      </c>
      <c r="B25" s="155">
        <v>9</v>
      </c>
      <c r="C25" s="156">
        <f t="shared" si="5"/>
        <v>82000</v>
      </c>
      <c r="D25" s="157">
        <f t="shared" si="0"/>
        <v>205</v>
      </c>
      <c r="E25" s="153">
        <f t="shared" si="1"/>
        <v>0</v>
      </c>
      <c r="F25" s="153">
        <f t="shared" si="2"/>
        <v>205</v>
      </c>
      <c r="G25" s="157">
        <f t="shared" si="3"/>
        <v>82000</v>
      </c>
      <c r="K25" s="80"/>
      <c r="L25" s="80"/>
      <c r="M25" s="81"/>
      <c r="N25" s="81"/>
      <c r="O25" s="81"/>
      <c r="P25" s="82"/>
    </row>
    <row r="26" spans="1:16" x14ac:dyDescent="0.25">
      <c r="A26" s="154">
        <f t="shared" si="4"/>
        <v>44835</v>
      </c>
      <c r="B26" s="155">
        <v>10</v>
      </c>
      <c r="C26" s="156">
        <f t="shared" si="5"/>
        <v>82000</v>
      </c>
      <c r="D26" s="157">
        <f t="shared" si="0"/>
        <v>205</v>
      </c>
      <c r="E26" s="153">
        <f t="shared" si="1"/>
        <v>0</v>
      </c>
      <c r="F26" s="153">
        <f t="shared" si="2"/>
        <v>205</v>
      </c>
      <c r="G26" s="157">
        <f t="shared" si="3"/>
        <v>82000</v>
      </c>
      <c r="K26" s="80"/>
      <c r="L26" s="80"/>
      <c r="M26" s="81"/>
      <c r="N26" s="81"/>
      <c r="O26" s="81"/>
      <c r="P26" s="82"/>
    </row>
    <row r="27" spans="1:16" x14ac:dyDescent="0.25">
      <c r="A27" s="154">
        <f t="shared" si="4"/>
        <v>44866</v>
      </c>
      <c r="B27" s="155">
        <v>11</v>
      </c>
      <c r="C27" s="156">
        <f t="shared" si="5"/>
        <v>82000</v>
      </c>
      <c r="D27" s="157">
        <f t="shared" si="0"/>
        <v>205</v>
      </c>
      <c r="E27" s="153">
        <f t="shared" si="1"/>
        <v>0</v>
      </c>
      <c r="F27" s="153">
        <f t="shared" si="2"/>
        <v>205</v>
      </c>
      <c r="G27" s="157">
        <f t="shared" si="3"/>
        <v>82000</v>
      </c>
      <c r="K27" s="77"/>
      <c r="L27" s="77"/>
      <c r="M27" s="77"/>
      <c r="N27" s="77"/>
      <c r="O27" s="77"/>
      <c r="P27" s="77"/>
    </row>
    <row r="28" spans="1:16" x14ac:dyDescent="0.25">
      <c r="A28" s="154">
        <f t="shared" si="4"/>
        <v>44896</v>
      </c>
      <c r="B28" s="155">
        <v>12</v>
      </c>
      <c r="C28" s="156">
        <f t="shared" si="5"/>
        <v>82000</v>
      </c>
      <c r="D28" s="157">
        <f t="shared" si="0"/>
        <v>205</v>
      </c>
      <c r="E28" s="153">
        <f t="shared" si="1"/>
        <v>0</v>
      </c>
      <c r="F28" s="153">
        <f t="shared" si="2"/>
        <v>205</v>
      </c>
      <c r="G28" s="157">
        <f t="shared" si="3"/>
        <v>82000</v>
      </c>
    </row>
    <row r="29" spans="1:16" x14ac:dyDescent="0.25">
      <c r="A29" s="154">
        <f t="shared" si="4"/>
        <v>44927</v>
      </c>
      <c r="B29" s="155">
        <v>13</v>
      </c>
      <c r="C29" s="156">
        <f t="shared" si="5"/>
        <v>82000</v>
      </c>
      <c r="D29" s="157">
        <f t="shared" si="0"/>
        <v>205</v>
      </c>
      <c r="E29" s="153">
        <f t="shared" si="1"/>
        <v>0</v>
      </c>
      <c r="F29" s="153">
        <f t="shared" si="2"/>
        <v>205</v>
      </c>
      <c r="G29" s="157">
        <f t="shared" si="3"/>
        <v>82000</v>
      </c>
    </row>
    <row r="30" spans="1:16" x14ac:dyDescent="0.25">
      <c r="A30" s="154">
        <f t="shared" si="4"/>
        <v>44958</v>
      </c>
      <c r="B30" s="155">
        <v>14</v>
      </c>
      <c r="C30" s="156">
        <f t="shared" si="5"/>
        <v>82000</v>
      </c>
      <c r="D30" s="157">
        <f t="shared" si="0"/>
        <v>205</v>
      </c>
      <c r="E30" s="153">
        <f t="shared" si="1"/>
        <v>0</v>
      </c>
      <c r="F30" s="153">
        <f t="shared" si="2"/>
        <v>205</v>
      </c>
      <c r="G30" s="157">
        <f t="shared" si="3"/>
        <v>82000</v>
      </c>
    </row>
    <row r="31" spans="1:16" x14ac:dyDescent="0.25">
      <c r="A31" s="154">
        <f t="shared" si="4"/>
        <v>44986</v>
      </c>
      <c r="B31" s="155">
        <v>15</v>
      </c>
      <c r="C31" s="156">
        <f t="shared" si="5"/>
        <v>82000</v>
      </c>
      <c r="D31" s="157">
        <f t="shared" si="0"/>
        <v>205</v>
      </c>
      <c r="E31" s="153">
        <f t="shared" si="1"/>
        <v>0</v>
      </c>
      <c r="F31" s="153">
        <f t="shared" si="2"/>
        <v>205</v>
      </c>
      <c r="G31" s="157">
        <f t="shared" si="3"/>
        <v>82000</v>
      </c>
    </row>
    <row r="32" spans="1:16" x14ac:dyDescent="0.25">
      <c r="A32" s="154">
        <f t="shared" si="4"/>
        <v>45017</v>
      </c>
      <c r="B32" s="155">
        <v>16</v>
      </c>
      <c r="C32" s="156">
        <f t="shared" si="5"/>
        <v>82000</v>
      </c>
      <c r="D32" s="157">
        <f t="shared" si="0"/>
        <v>205</v>
      </c>
      <c r="E32" s="153">
        <f t="shared" si="1"/>
        <v>0</v>
      </c>
      <c r="F32" s="153">
        <f t="shared" si="2"/>
        <v>205</v>
      </c>
      <c r="G32" s="157">
        <f t="shared" si="3"/>
        <v>82000</v>
      </c>
    </row>
    <row r="33" spans="1:7" x14ac:dyDescent="0.25">
      <c r="A33" s="154">
        <f t="shared" si="4"/>
        <v>45047</v>
      </c>
      <c r="B33" s="155">
        <v>17</v>
      </c>
      <c r="C33" s="156">
        <f t="shared" si="5"/>
        <v>82000</v>
      </c>
      <c r="D33" s="157">
        <f t="shared" si="0"/>
        <v>205</v>
      </c>
      <c r="E33" s="153">
        <f t="shared" si="1"/>
        <v>0</v>
      </c>
      <c r="F33" s="153">
        <f t="shared" si="2"/>
        <v>205</v>
      </c>
      <c r="G33" s="157">
        <f t="shared" si="3"/>
        <v>82000</v>
      </c>
    </row>
    <row r="34" spans="1:7" x14ac:dyDescent="0.25">
      <c r="A34" s="154">
        <f t="shared" si="4"/>
        <v>45078</v>
      </c>
      <c r="B34" s="155">
        <v>18</v>
      </c>
      <c r="C34" s="156">
        <f t="shared" si="5"/>
        <v>82000</v>
      </c>
      <c r="D34" s="157">
        <f t="shared" si="0"/>
        <v>205</v>
      </c>
      <c r="E34" s="153">
        <f t="shared" si="1"/>
        <v>0</v>
      </c>
      <c r="F34" s="153">
        <f t="shared" si="2"/>
        <v>205</v>
      </c>
      <c r="G34" s="157">
        <f t="shared" si="3"/>
        <v>82000</v>
      </c>
    </row>
    <row r="35" spans="1:7" x14ac:dyDescent="0.25">
      <c r="A35" s="154">
        <f t="shared" si="4"/>
        <v>45108</v>
      </c>
      <c r="B35" s="155">
        <v>19</v>
      </c>
      <c r="C35" s="156">
        <f t="shared" si="5"/>
        <v>82000</v>
      </c>
      <c r="D35" s="157">
        <f t="shared" si="0"/>
        <v>205</v>
      </c>
      <c r="E35" s="153">
        <f t="shared" si="1"/>
        <v>0</v>
      </c>
      <c r="F35" s="153">
        <f t="shared" si="2"/>
        <v>205</v>
      </c>
      <c r="G35" s="157">
        <f t="shared" si="3"/>
        <v>82000</v>
      </c>
    </row>
    <row r="36" spans="1:7" x14ac:dyDescent="0.25">
      <c r="A36" s="154">
        <f t="shared" si="4"/>
        <v>45139</v>
      </c>
      <c r="B36" s="155">
        <v>20</v>
      </c>
      <c r="C36" s="156">
        <f t="shared" si="5"/>
        <v>82000</v>
      </c>
      <c r="D36" s="157">
        <f t="shared" si="0"/>
        <v>205</v>
      </c>
      <c r="E36" s="153">
        <f t="shared" si="1"/>
        <v>0</v>
      </c>
      <c r="F36" s="153">
        <f t="shared" si="2"/>
        <v>205</v>
      </c>
      <c r="G36" s="157">
        <f t="shared" si="3"/>
        <v>82000</v>
      </c>
    </row>
    <row r="37" spans="1:7" x14ac:dyDescent="0.25">
      <c r="A37" s="154">
        <f t="shared" si="4"/>
        <v>45170</v>
      </c>
      <c r="B37" s="155">
        <v>21</v>
      </c>
      <c r="C37" s="156">
        <f t="shared" si="5"/>
        <v>82000</v>
      </c>
      <c r="D37" s="157">
        <f t="shared" si="0"/>
        <v>205</v>
      </c>
      <c r="E37" s="153">
        <f t="shared" si="1"/>
        <v>0</v>
      </c>
      <c r="F37" s="153">
        <f t="shared" si="2"/>
        <v>205</v>
      </c>
      <c r="G37" s="157">
        <f t="shared" si="3"/>
        <v>82000</v>
      </c>
    </row>
    <row r="38" spans="1:7" x14ac:dyDescent="0.25">
      <c r="A38" s="154">
        <f t="shared" si="4"/>
        <v>45200</v>
      </c>
      <c r="B38" s="155">
        <v>22</v>
      </c>
      <c r="C38" s="156">
        <f t="shared" si="5"/>
        <v>82000</v>
      </c>
      <c r="D38" s="157">
        <f t="shared" si="0"/>
        <v>205</v>
      </c>
      <c r="E38" s="153">
        <f t="shared" si="1"/>
        <v>0</v>
      </c>
      <c r="F38" s="153">
        <f t="shared" si="2"/>
        <v>205</v>
      </c>
      <c r="G38" s="157">
        <f t="shared" si="3"/>
        <v>82000</v>
      </c>
    </row>
    <row r="39" spans="1:7" x14ac:dyDescent="0.25">
      <c r="A39" s="154">
        <f t="shared" si="4"/>
        <v>45231</v>
      </c>
      <c r="B39" s="155">
        <v>23</v>
      </c>
      <c r="C39" s="156">
        <f t="shared" si="5"/>
        <v>82000</v>
      </c>
      <c r="D39" s="157">
        <f t="shared" si="0"/>
        <v>205</v>
      </c>
      <c r="E39" s="153">
        <f t="shared" si="1"/>
        <v>0</v>
      </c>
      <c r="F39" s="153">
        <f t="shared" si="2"/>
        <v>205</v>
      </c>
      <c r="G39" s="157">
        <f t="shared" si="3"/>
        <v>82000</v>
      </c>
    </row>
    <row r="40" spans="1:7" x14ac:dyDescent="0.25">
      <c r="A40" s="154">
        <f t="shared" si="4"/>
        <v>45261</v>
      </c>
      <c r="B40" s="155">
        <v>24</v>
      </c>
      <c r="C40" s="156">
        <f t="shared" si="5"/>
        <v>82000</v>
      </c>
      <c r="D40" s="157">
        <f t="shared" si="0"/>
        <v>205</v>
      </c>
      <c r="E40" s="153">
        <f t="shared" si="1"/>
        <v>0</v>
      </c>
      <c r="F40" s="153">
        <f t="shared" si="2"/>
        <v>205</v>
      </c>
      <c r="G40" s="157">
        <f t="shared" si="3"/>
        <v>82000</v>
      </c>
    </row>
    <row r="41" spans="1:7" x14ac:dyDescent="0.25">
      <c r="A41" s="154">
        <f t="shared" si="4"/>
        <v>45292</v>
      </c>
      <c r="B41" s="155">
        <v>25</v>
      </c>
      <c r="C41" s="156">
        <f t="shared" si="5"/>
        <v>82000</v>
      </c>
      <c r="D41" s="157">
        <f t="shared" si="0"/>
        <v>205</v>
      </c>
      <c r="E41" s="153">
        <f t="shared" si="1"/>
        <v>0</v>
      </c>
      <c r="F41" s="153">
        <f t="shared" si="2"/>
        <v>205</v>
      </c>
      <c r="G41" s="157">
        <f t="shared" si="3"/>
        <v>82000</v>
      </c>
    </row>
    <row r="42" spans="1:7" x14ac:dyDescent="0.25">
      <c r="A42" s="154">
        <f t="shared" si="4"/>
        <v>45323</v>
      </c>
      <c r="B42" s="155">
        <v>26</v>
      </c>
      <c r="C42" s="156">
        <f t="shared" si="5"/>
        <v>82000</v>
      </c>
      <c r="D42" s="157">
        <f t="shared" si="0"/>
        <v>205</v>
      </c>
      <c r="E42" s="153">
        <f t="shared" si="1"/>
        <v>0</v>
      </c>
      <c r="F42" s="153">
        <f t="shared" si="2"/>
        <v>205</v>
      </c>
      <c r="G42" s="157">
        <f t="shared" si="3"/>
        <v>82000</v>
      </c>
    </row>
    <row r="43" spans="1:7" x14ac:dyDescent="0.25">
      <c r="A43" s="154">
        <f t="shared" si="4"/>
        <v>45352</v>
      </c>
      <c r="B43" s="155">
        <v>27</v>
      </c>
      <c r="C43" s="156">
        <f t="shared" si="5"/>
        <v>82000</v>
      </c>
      <c r="D43" s="157">
        <f t="shared" si="0"/>
        <v>205</v>
      </c>
      <c r="E43" s="153">
        <f t="shared" si="1"/>
        <v>0</v>
      </c>
      <c r="F43" s="153">
        <f t="shared" si="2"/>
        <v>205</v>
      </c>
      <c r="G43" s="157">
        <f t="shared" si="3"/>
        <v>82000</v>
      </c>
    </row>
    <row r="44" spans="1:7" x14ac:dyDescent="0.25">
      <c r="A44" s="154">
        <f t="shared" si="4"/>
        <v>45383</v>
      </c>
      <c r="B44" s="155">
        <v>28</v>
      </c>
      <c r="C44" s="156">
        <f t="shared" si="5"/>
        <v>82000</v>
      </c>
      <c r="D44" s="157">
        <f t="shared" si="0"/>
        <v>205</v>
      </c>
      <c r="E44" s="153">
        <f t="shared" si="1"/>
        <v>0</v>
      </c>
      <c r="F44" s="153">
        <f t="shared" si="2"/>
        <v>205</v>
      </c>
      <c r="G44" s="157">
        <f t="shared" si="3"/>
        <v>82000</v>
      </c>
    </row>
    <row r="45" spans="1:7" x14ac:dyDescent="0.25">
      <c r="A45" s="154">
        <f t="shared" si="4"/>
        <v>45413</v>
      </c>
      <c r="B45" s="155">
        <v>29</v>
      </c>
      <c r="C45" s="156">
        <f t="shared" si="5"/>
        <v>82000</v>
      </c>
      <c r="D45" s="157">
        <f t="shared" si="0"/>
        <v>205</v>
      </c>
      <c r="E45" s="153">
        <f t="shared" si="1"/>
        <v>0</v>
      </c>
      <c r="F45" s="153">
        <f t="shared" si="2"/>
        <v>205</v>
      </c>
      <c r="G45" s="157">
        <f t="shared" si="3"/>
        <v>82000</v>
      </c>
    </row>
    <row r="46" spans="1:7" x14ac:dyDescent="0.25">
      <c r="A46" s="154">
        <f t="shared" si="4"/>
        <v>45444</v>
      </c>
      <c r="B46" s="155">
        <v>30</v>
      </c>
      <c r="C46" s="156">
        <f t="shared" si="5"/>
        <v>82000</v>
      </c>
      <c r="D46" s="157">
        <f t="shared" si="0"/>
        <v>205</v>
      </c>
      <c r="E46" s="153">
        <f t="shared" si="1"/>
        <v>0</v>
      </c>
      <c r="F46" s="153">
        <f t="shared" si="2"/>
        <v>205</v>
      </c>
      <c r="G46" s="157">
        <f t="shared" si="3"/>
        <v>82000</v>
      </c>
    </row>
    <row r="47" spans="1:7" x14ac:dyDescent="0.25">
      <c r="A47" s="154">
        <f t="shared" si="4"/>
        <v>45474</v>
      </c>
      <c r="B47" s="155">
        <v>31</v>
      </c>
      <c r="C47" s="156">
        <f t="shared" si="5"/>
        <v>82000</v>
      </c>
      <c r="D47" s="157">
        <f t="shared" si="0"/>
        <v>205</v>
      </c>
      <c r="E47" s="153">
        <f t="shared" si="1"/>
        <v>0</v>
      </c>
      <c r="F47" s="153">
        <f t="shared" si="2"/>
        <v>205</v>
      </c>
      <c r="G47" s="157">
        <f t="shared" si="3"/>
        <v>82000</v>
      </c>
    </row>
    <row r="48" spans="1:7" x14ac:dyDescent="0.25">
      <c r="A48" s="154">
        <f t="shared" si="4"/>
        <v>45505</v>
      </c>
      <c r="B48" s="155">
        <v>32</v>
      </c>
      <c r="C48" s="156">
        <f t="shared" si="5"/>
        <v>82000</v>
      </c>
      <c r="D48" s="157">
        <f t="shared" si="0"/>
        <v>205</v>
      </c>
      <c r="E48" s="153">
        <f t="shared" si="1"/>
        <v>0</v>
      </c>
      <c r="F48" s="153">
        <f t="shared" si="2"/>
        <v>205</v>
      </c>
      <c r="G48" s="157">
        <f t="shared" si="3"/>
        <v>82000</v>
      </c>
    </row>
    <row r="49" spans="1:7" x14ac:dyDescent="0.25">
      <c r="A49" s="154">
        <f t="shared" si="4"/>
        <v>45536</v>
      </c>
      <c r="B49" s="155">
        <v>33</v>
      </c>
      <c r="C49" s="156">
        <f t="shared" si="5"/>
        <v>82000</v>
      </c>
      <c r="D49" s="157">
        <f t="shared" si="0"/>
        <v>205</v>
      </c>
      <c r="E49" s="153">
        <f t="shared" si="1"/>
        <v>0</v>
      </c>
      <c r="F49" s="153">
        <f t="shared" si="2"/>
        <v>205</v>
      </c>
      <c r="G49" s="157">
        <f t="shared" si="3"/>
        <v>82000</v>
      </c>
    </row>
    <row r="50" spans="1:7" x14ac:dyDescent="0.25">
      <c r="A50" s="154">
        <f t="shared" si="4"/>
        <v>45566</v>
      </c>
      <c r="B50" s="155">
        <v>34</v>
      </c>
      <c r="C50" s="156">
        <f t="shared" si="5"/>
        <v>82000</v>
      </c>
      <c r="D50" s="157">
        <f t="shared" si="0"/>
        <v>205</v>
      </c>
      <c r="E50" s="153">
        <f t="shared" si="1"/>
        <v>0</v>
      </c>
      <c r="F50" s="153">
        <f t="shared" si="2"/>
        <v>205</v>
      </c>
      <c r="G50" s="157">
        <f t="shared" si="3"/>
        <v>82000</v>
      </c>
    </row>
    <row r="51" spans="1:7" x14ac:dyDescent="0.25">
      <c r="A51" s="154">
        <f t="shared" si="4"/>
        <v>45597</v>
      </c>
      <c r="B51" s="155">
        <v>35</v>
      </c>
      <c r="C51" s="156">
        <f t="shared" si="5"/>
        <v>82000</v>
      </c>
      <c r="D51" s="157">
        <f t="shared" si="0"/>
        <v>205</v>
      </c>
      <c r="E51" s="153">
        <f t="shared" si="1"/>
        <v>0</v>
      </c>
      <c r="F51" s="153">
        <f t="shared" si="2"/>
        <v>205</v>
      </c>
      <c r="G51" s="157">
        <f t="shared" si="3"/>
        <v>82000</v>
      </c>
    </row>
    <row r="52" spans="1:7" x14ac:dyDescent="0.25">
      <c r="A52" s="154">
        <f t="shared" si="4"/>
        <v>45627</v>
      </c>
      <c r="B52" s="155">
        <v>36</v>
      </c>
      <c r="C52" s="156">
        <f t="shared" si="5"/>
        <v>82000</v>
      </c>
      <c r="D52" s="157">
        <f t="shared" si="0"/>
        <v>205</v>
      </c>
      <c r="E52" s="153">
        <f t="shared" si="1"/>
        <v>0</v>
      </c>
      <c r="F52" s="153">
        <f t="shared" si="2"/>
        <v>205</v>
      </c>
      <c r="G52" s="157">
        <f t="shared" si="3"/>
        <v>82000</v>
      </c>
    </row>
    <row r="53" spans="1:7" x14ac:dyDescent="0.25">
      <c r="A53" s="154">
        <f t="shared" si="4"/>
        <v>45658</v>
      </c>
      <c r="B53" s="155">
        <v>37</v>
      </c>
      <c r="C53" s="156">
        <f t="shared" si="5"/>
        <v>82000</v>
      </c>
      <c r="D53" s="157">
        <f t="shared" si="0"/>
        <v>205</v>
      </c>
      <c r="E53" s="153">
        <f t="shared" si="1"/>
        <v>0</v>
      </c>
      <c r="F53" s="153">
        <f t="shared" si="2"/>
        <v>205</v>
      </c>
      <c r="G53" s="157">
        <f t="shared" si="3"/>
        <v>82000</v>
      </c>
    </row>
    <row r="54" spans="1:7" x14ac:dyDescent="0.25">
      <c r="A54" s="154">
        <f t="shared" si="4"/>
        <v>45689</v>
      </c>
      <c r="B54" s="155">
        <v>38</v>
      </c>
      <c r="C54" s="156">
        <f t="shared" si="5"/>
        <v>82000</v>
      </c>
      <c r="D54" s="157">
        <f t="shared" si="0"/>
        <v>205</v>
      </c>
      <c r="E54" s="153">
        <f t="shared" si="1"/>
        <v>0</v>
      </c>
      <c r="F54" s="153">
        <f t="shared" si="2"/>
        <v>205</v>
      </c>
      <c r="G54" s="157">
        <f t="shared" si="3"/>
        <v>82000</v>
      </c>
    </row>
    <row r="55" spans="1:7" x14ac:dyDescent="0.25">
      <c r="A55" s="154">
        <f t="shared" si="4"/>
        <v>45717</v>
      </c>
      <c r="B55" s="155">
        <v>39</v>
      </c>
      <c r="C55" s="156">
        <f t="shared" si="5"/>
        <v>82000</v>
      </c>
      <c r="D55" s="157">
        <f t="shared" si="0"/>
        <v>205</v>
      </c>
      <c r="E55" s="153">
        <f t="shared" si="1"/>
        <v>0</v>
      </c>
      <c r="F55" s="153">
        <f t="shared" si="2"/>
        <v>205</v>
      </c>
      <c r="G55" s="157">
        <f t="shared" si="3"/>
        <v>82000</v>
      </c>
    </row>
    <row r="56" spans="1:7" x14ac:dyDescent="0.25">
      <c r="A56" s="154">
        <f t="shared" si="4"/>
        <v>45748</v>
      </c>
      <c r="B56" s="155">
        <v>40</v>
      </c>
      <c r="C56" s="156">
        <f t="shared" si="5"/>
        <v>82000</v>
      </c>
      <c r="D56" s="157">
        <f t="shared" si="0"/>
        <v>205</v>
      </c>
      <c r="E56" s="153">
        <f t="shared" si="1"/>
        <v>0</v>
      </c>
      <c r="F56" s="153">
        <f t="shared" si="2"/>
        <v>205</v>
      </c>
      <c r="G56" s="157">
        <f t="shared" si="3"/>
        <v>82000</v>
      </c>
    </row>
    <row r="57" spans="1:7" x14ac:dyDescent="0.25">
      <c r="A57" s="154">
        <f t="shared" si="4"/>
        <v>45778</v>
      </c>
      <c r="B57" s="155">
        <v>41</v>
      </c>
      <c r="C57" s="156">
        <f t="shared" si="5"/>
        <v>82000</v>
      </c>
      <c r="D57" s="157">
        <f t="shared" si="0"/>
        <v>205</v>
      </c>
      <c r="E57" s="153">
        <f t="shared" si="1"/>
        <v>0</v>
      </c>
      <c r="F57" s="153">
        <f t="shared" si="2"/>
        <v>205</v>
      </c>
      <c r="G57" s="157">
        <f t="shared" si="3"/>
        <v>82000</v>
      </c>
    </row>
    <row r="58" spans="1:7" x14ac:dyDescent="0.25">
      <c r="A58" s="154">
        <f t="shared" si="4"/>
        <v>45809</v>
      </c>
      <c r="B58" s="155">
        <v>42</v>
      </c>
      <c r="C58" s="156">
        <f t="shared" si="5"/>
        <v>82000</v>
      </c>
      <c r="D58" s="157">
        <f t="shared" si="0"/>
        <v>205</v>
      </c>
      <c r="E58" s="153">
        <f t="shared" si="1"/>
        <v>0</v>
      </c>
      <c r="F58" s="153">
        <f t="shared" si="2"/>
        <v>205</v>
      </c>
      <c r="G58" s="157">
        <f t="shared" si="3"/>
        <v>82000</v>
      </c>
    </row>
    <row r="59" spans="1:7" x14ac:dyDescent="0.25">
      <c r="A59" s="154">
        <f t="shared" si="4"/>
        <v>45839</v>
      </c>
      <c r="B59" s="155">
        <v>43</v>
      </c>
      <c r="C59" s="156">
        <f t="shared" si="5"/>
        <v>82000</v>
      </c>
      <c r="D59" s="157">
        <f t="shared" si="0"/>
        <v>205</v>
      </c>
      <c r="E59" s="153">
        <f t="shared" si="1"/>
        <v>0</v>
      </c>
      <c r="F59" s="153">
        <f t="shared" si="2"/>
        <v>205</v>
      </c>
      <c r="G59" s="157">
        <f t="shared" si="3"/>
        <v>82000</v>
      </c>
    </row>
    <row r="60" spans="1:7" x14ac:dyDescent="0.25">
      <c r="A60" s="154">
        <f t="shared" si="4"/>
        <v>45870</v>
      </c>
      <c r="B60" s="155">
        <v>44</v>
      </c>
      <c r="C60" s="156">
        <f t="shared" si="5"/>
        <v>82000</v>
      </c>
      <c r="D60" s="157">
        <f t="shared" si="0"/>
        <v>205</v>
      </c>
      <c r="E60" s="153">
        <f t="shared" si="1"/>
        <v>0</v>
      </c>
      <c r="F60" s="153">
        <f t="shared" si="2"/>
        <v>205</v>
      </c>
      <c r="G60" s="157">
        <f t="shared" si="3"/>
        <v>82000</v>
      </c>
    </row>
    <row r="61" spans="1:7" x14ac:dyDescent="0.25">
      <c r="A61" s="154">
        <f t="shared" si="4"/>
        <v>45901</v>
      </c>
      <c r="B61" s="155">
        <v>45</v>
      </c>
      <c r="C61" s="156">
        <f t="shared" si="5"/>
        <v>82000</v>
      </c>
      <c r="D61" s="157">
        <f t="shared" si="0"/>
        <v>205</v>
      </c>
      <c r="E61" s="153">
        <f t="shared" si="1"/>
        <v>0</v>
      </c>
      <c r="F61" s="153">
        <f t="shared" si="2"/>
        <v>205</v>
      </c>
      <c r="G61" s="157">
        <f t="shared" si="3"/>
        <v>82000</v>
      </c>
    </row>
    <row r="62" spans="1:7" x14ac:dyDescent="0.25">
      <c r="A62" s="154">
        <f t="shared" si="4"/>
        <v>45931</v>
      </c>
      <c r="B62" s="155">
        <v>46</v>
      </c>
      <c r="C62" s="156">
        <f t="shared" si="5"/>
        <v>82000</v>
      </c>
      <c r="D62" s="157">
        <f t="shared" si="0"/>
        <v>205</v>
      </c>
      <c r="E62" s="153">
        <f t="shared" si="1"/>
        <v>0</v>
      </c>
      <c r="F62" s="153">
        <f t="shared" si="2"/>
        <v>205</v>
      </c>
      <c r="G62" s="157">
        <f t="shared" si="3"/>
        <v>82000</v>
      </c>
    </row>
    <row r="63" spans="1:7" x14ac:dyDescent="0.25">
      <c r="A63" s="154">
        <f t="shared" si="4"/>
        <v>45962</v>
      </c>
      <c r="B63" s="155">
        <v>47</v>
      </c>
      <c r="C63" s="156">
        <f t="shared" si="5"/>
        <v>82000</v>
      </c>
      <c r="D63" s="157">
        <f t="shared" si="0"/>
        <v>205</v>
      </c>
      <c r="E63" s="153">
        <f t="shared" si="1"/>
        <v>0</v>
      </c>
      <c r="F63" s="153">
        <f t="shared" si="2"/>
        <v>205</v>
      </c>
      <c r="G63" s="157">
        <f t="shared" si="3"/>
        <v>82000</v>
      </c>
    </row>
    <row r="64" spans="1:7" x14ac:dyDescent="0.25">
      <c r="A64" s="154">
        <f t="shared" si="4"/>
        <v>45992</v>
      </c>
      <c r="B64" s="155">
        <v>48</v>
      </c>
      <c r="C64" s="156">
        <f t="shared" si="5"/>
        <v>82000</v>
      </c>
      <c r="D64" s="157">
        <f t="shared" si="0"/>
        <v>205</v>
      </c>
      <c r="E64" s="153">
        <f t="shared" si="1"/>
        <v>0</v>
      </c>
      <c r="F64" s="153">
        <f t="shared" si="2"/>
        <v>205</v>
      </c>
      <c r="G64" s="157">
        <f t="shared" si="3"/>
        <v>82000</v>
      </c>
    </row>
    <row r="65" spans="1:7" x14ac:dyDescent="0.25">
      <c r="A65" s="154">
        <f t="shared" si="4"/>
        <v>46023</v>
      </c>
      <c r="B65" s="155">
        <v>49</v>
      </c>
      <c r="C65" s="156">
        <f t="shared" si="5"/>
        <v>82000</v>
      </c>
      <c r="D65" s="157">
        <f t="shared" si="0"/>
        <v>205</v>
      </c>
      <c r="E65" s="153">
        <f t="shared" si="1"/>
        <v>0</v>
      </c>
      <c r="F65" s="153">
        <f t="shared" si="2"/>
        <v>205</v>
      </c>
      <c r="G65" s="157">
        <f t="shared" si="3"/>
        <v>82000</v>
      </c>
    </row>
    <row r="66" spans="1:7" x14ac:dyDescent="0.25">
      <c r="A66" s="154">
        <f t="shared" si="4"/>
        <v>46054</v>
      </c>
      <c r="B66" s="155">
        <v>50</v>
      </c>
      <c r="C66" s="156">
        <f t="shared" si="5"/>
        <v>82000</v>
      </c>
      <c r="D66" s="157">
        <f t="shared" si="0"/>
        <v>205</v>
      </c>
      <c r="E66" s="153">
        <f t="shared" si="1"/>
        <v>0</v>
      </c>
      <c r="F66" s="153">
        <f t="shared" si="2"/>
        <v>205</v>
      </c>
      <c r="G66" s="157">
        <f t="shared" si="3"/>
        <v>82000</v>
      </c>
    </row>
    <row r="67" spans="1:7" x14ac:dyDescent="0.25">
      <c r="A67" s="154">
        <f t="shared" si="4"/>
        <v>46082</v>
      </c>
      <c r="B67" s="155">
        <v>51</v>
      </c>
      <c r="C67" s="156">
        <f t="shared" si="5"/>
        <v>82000</v>
      </c>
      <c r="D67" s="157">
        <f t="shared" si="0"/>
        <v>205</v>
      </c>
      <c r="E67" s="153">
        <f t="shared" si="1"/>
        <v>0</v>
      </c>
      <c r="F67" s="153">
        <f t="shared" si="2"/>
        <v>205</v>
      </c>
      <c r="G67" s="157">
        <f t="shared" si="3"/>
        <v>82000</v>
      </c>
    </row>
    <row r="68" spans="1:7" x14ac:dyDescent="0.25">
      <c r="A68" s="154">
        <f t="shared" si="4"/>
        <v>46113</v>
      </c>
      <c r="B68" s="155">
        <v>52</v>
      </c>
      <c r="C68" s="156">
        <f t="shared" si="5"/>
        <v>82000</v>
      </c>
      <c r="D68" s="157">
        <f t="shared" si="0"/>
        <v>205</v>
      </c>
      <c r="E68" s="153">
        <f t="shared" si="1"/>
        <v>0</v>
      </c>
      <c r="F68" s="153">
        <f t="shared" si="2"/>
        <v>205</v>
      </c>
      <c r="G68" s="157">
        <f t="shared" si="3"/>
        <v>82000</v>
      </c>
    </row>
    <row r="69" spans="1:7" x14ac:dyDescent="0.25">
      <c r="A69" s="154">
        <f t="shared" si="4"/>
        <v>46143</v>
      </c>
      <c r="B69" s="155">
        <v>53</v>
      </c>
      <c r="C69" s="156">
        <f t="shared" si="5"/>
        <v>82000</v>
      </c>
      <c r="D69" s="157">
        <f t="shared" si="0"/>
        <v>205</v>
      </c>
      <c r="E69" s="153">
        <f t="shared" si="1"/>
        <v>0</v>
      </c>
      <c r="F69" s="153">
        <f t="shared" si="2"/>
        <v>205</v>
      </c>
      <c r="G69" s="157">
        <f t="shared" si="3"/>
        <v>82000</v>
      </c>
    </row>
    <row r="70" spans="1:7" x14ac:dyDescent="0.25">
      <c r="A70" s="154">
        <f t="shared" si="4"/>
        <v>46174</v>
      </c>
      <c r="B70" s="155">
        <v>54</v>
      </c>
      <c r="C70" s="156">
        <f t="shared" si="5"/>
        <v>82000</v>
      </c>
      <c r="D70" s="157">
        <f t="shared" si="0"/>
        <v>205</v>
      </c>
      <c r="E70" s="153">
        <f t="shared" si="1"/>
        <v>0</v>
      </c>
      <c r="F70" s="153">
        <f t="shared" si="2"/>
        <v>205</v>
      </c>
      <c r="G70" s="157">
        <f t="shared" si="3"/>
        <v>82000</v>
      </c>
    </row>
    <row r="71" spans="1:7" x14ac:dyDescent="0.25">
      <c r="A71" s="154">
        <f t="shared" si="4"/>
        <v>46204</v>
      </c>
      <c r="B71" s="155">
        <v>55</v>
      </c>
      <c r="C71" s="156">
        <f t="shared" si="5"/>
        <v>82000</v>
      </c>
      <c r="D71" s="157">
        <f t="shared" si="0"/>
        <v>205</v>
      </c>
      <c r="E71" s="153">
        <f t="shared" si="1"/>
        <v>0</v>
      </c>
      <c r="F71" s="153">
        <f t="shared" si="2"/>
        <v>205</v>
      </c>
      <c r="G71" s="157">
        <f t="shared" si="3"/>
        <v>82000</v>
      </c>
    </row>
    <row r="72" spans="1:7" x14ac:dyDescent="0.25">
      <c r="A72" s="154">
        <f t="shared" si="4"/>
        <v>46235</v>
      </c>
      <c r="B72" s="155">
        <v>56</v>
      </c>
      <c r="C72" s="156">
        <f t="shared" si="5"/>
        <v>82000</v>
      </c>
      <c r="D72" s="157">
        <f t="shared" si="0"/>
        <v>205</v>
      </c>
      <c r="E72" s="153">
        <f t="shared" si="1"/>
        <v>0</v>
      </c>
      <c r="F72" s="153">
        <f t="shared" si="2"/>
        <v>205</v>
      </c>
      <c r="G72" s="157">
        <f t="shared" si="3"/>
        <v>82000</v>
      </c>
    </row>
    <row r="73" spans="1:7" x14ac:dyDescent="0.25">
      <c r="A73" s="154">
        <f t="shared" si="4"/>
        <v>46266</v>
      </c>
      <c r="B73" s="155">
        <v>57</v>
      </c>
      <c r="C73" s="156">
        <f t="shared" si="5"/>
        <v>82000</v>
      </c>
      <c r="D73" s="157">
        <f t="shared" si="0"/>
        <v>205</v>
      </c>
      <c r="E73" s="153">
        <f t="shared" si="1"/>
        <v>0</v>
      </c>
      <c r="F73" s="153">
        <f t="shared" si="2"/>
        <v>205</v>
      </c>
      <c r="G73" s="157">
        <f t="shared" si="3"/>
        <v>82000</v>
      </c>
    </row>
    <row r="74" spans="1:7" x14ac:dyDescent="0.25">
      <c r="A74" s="154">
        <f t="shared" si="4"/>
        <v>46296</v>
      </c>
      <c r="B74" s="155">
        <v>58</v>
      </c>
      <c r="C74" s="156">
        <f t="shared" si="5"/>
        <v>82000</v>
      </c>
      <c r="D74" s="157">
        <f t="shared" si="0"/>
        <v>205</v>
      </c>
      <c r="E74" s="153">
        <f t="shared" si="1"/>
        <v>0</v>
      </c>
      <c r="F74" s="153">
        <f t="shared" si="2"/>
        <v>205</v>
      </c>
      <c r="G74" s="157">
        <f t="shared" si="3"/>
        <v>82000</v>
      </c>
    </row>
    <row r="75" spans="1:7" x14ac:dyDescent="0.25">
      <c r="A75" s="154">
        <f t="shared" si="4"/>
        <v>46327</v>
      </c>
      <c r="B75" s="155">
        <v>59</v>
      </c>
      <c r="C75" s="156">
        <f t="shared" si="5"/>
        <v>82000</v>
      </c>
      <c r="D75" s="157">
        <f t="shared" si="0"/>
        <v>205</v>
      </c>
      <c r="E75" s="153">
        <f t="shared" si="1"/>
        <v>0</v>
      </c>
      <c r="F75" s="153">
        <f t="shared" si="2"/>
        <v>205</v>
      </c>
      <c r="G75" s="157">
        <f t="shared" si="3"/>
        <v>82000</v>
      </c>
    </row>
    <row r="76" spans="1:7" x14ac:dyDescent="0.25">
      <c r="A76" s="154">
        <f t="shared" si="4"/>
        <v>46357</v>
      </c>
      <c r="B76" s="155">
        <v>60</v>
      </c>
      <c r="C76" s="156">
        <f>G75</f>
        <v>82000</v>
      </c>
      <c r="D76" s="157">
        <f>ROUND(C76*$E$13/12,2)</f>
        <v>205</v>
      </c>
      <c r="E76" s="153">
        <f t="shared" si="1"/>
        <v>0</v>
      </c>
      <c r="F76" s="153">
        <f t="shared" si="2"/>
        <v>205</v>
      </c>
      <c r="G76" s="157">
        <f>C76-E76</f>
        <v>82000</v>
      </c>
    </row>
    <row r="77" spans="1:7" x14ac:dyDescent="0.25">
      <c r="A77" s="154">
        <f t="shared" si="4"/>
        <v>46388</v>
      </c>
      <c r="B77" s="155">
        <v>61</v>
      </c>
      <c r="C77" s="156">
        <f t="shared" ref="C77:C140" si="6">G76</f>
        <v>82000</v>
      </c>
      <c r="D77" s="157">
        <f t="shared" ref="D77:D140" si="7">ROUND(C77*$E$13/12,2)</f>
        <v>205</v>
      </c>
      <c r="E77" s="153">
        <f t="shared" si="1"/>
        <v>0</v>
      </c>
      <c r="F77" s="153">
        <f t="shared" si="2"/>
        <v>205</v>
      </c>
      <c r="G77" s="157">
        <f t="shared" ref="G77:G140" si="8">C77-E77</f>
        <v>82000</v>
      </c>
    </row>
    <row r="78" spans="1:7" x14ac:dyDescent="0.25">
      <c r="A78" s="154">
        <f t="shared" si="4"/>
        <v>46419</v>
      </c>
      <c r="B78" s="155">
        <v>62</v>
      </c>
      <c r="C78" s="156">
        <f t="shared" si="6"/>
        <v>82000</v>
      </c>
      <c r="D78" s="157">
        <f t="shared" si="7"/>
        <v>205</v>
      </c>
      <c r="E78" s="153">
        <f t="shared" si="1"/>
        <v>0</v>
      </c>
      <c r="F78" s="153">
        <f t="shared" si="2"/>
        <v>205</v>
      </c>
      <c r="G78" s="157">
        <f t="shared" si="8"/>
        <v>82000</v>
      </c>
    </row>
    <row r="79" spans="1:7" x14ac:dyDescent="0.25">
      <c r="A79" s="154">
        <f t="shared" si="4"/>
        <v>46447</v>
      </c>
      <c r="B79" s="155">
        <v>63</v>
      </c>
      <c r="C79" s="156">
        <f t="shared" si="6"/>
        <v>82000</v>
      </c>
      <c r="D79" s="157">
        <f t="shared" si="7"/>
        <v>205</v>
      </c>
      <c r="E79" s="153">
        <f t="shared" si="1"/>
        <v>0</v>
      </c>
      <c r="F79" s="153">
        <f t="shared" si="2"/>
        <v>205</v>
      </c>
      <c r="G79" s="157">
        <f t="shared" si="8"/>
        <v>82000</v>
      </c>
    </row>
    <row r="80" spans="1:7" x14ac:dyDescent="0.25">
      <c r="A80" s="154">
        <f t="shared" si="4"/>
        <v>46478</v>
      </c>
      <c r="B80" s="155">
        <v>64</v>
      </c>
      <c r="C80" s="156">
        <f t="shared" si="6"/>
        <v>82000</v>
      </c>
      <c r="D80" s="157">
        <f t="shared" si="7"/>
        <v>205</v>
      </c>
      <c r="E80" s="153">
        <f t="shared" si="1"/>
        <v>0</v>
      </c>
      <c r="F80" s="153">
        <f t="shared" si="2"/>
        <v>205</v>
      </c>
      <c r="G80" s="157">
        <f t="shared" si="8"/>
        <v>82000</v>
      </c>
    </row>
    <row r="81" spans="1:7" x14ac:dyDescent="0.25">
      <c r="A81" s="154">
        <f t="shared" si="4"/>
        <v>46508</v>
      </c>
      <c r="B81" s="155">
        <v>65</v>
      </c>
      <c r="C81" s="156">
        <f t="shared" si="6"/>
        <v>82000</v>
      </c>
      <c r="D81" s="157">
        <f t="shared" si="7"/>
        <v>205</v>
      </c>
      <c r="E81" s="153">
        <f t="shared" si="1"/>
        <v>0</v>
      </c>
      <c r="F81" s="153">
        <f t="shared" si="2"/>
        <v>205</v>
      </c>
      <c r="G81" s="157">
        <f t="shared" si="8"/>
        <v>82000</v>
      </c>
    </row>
    <row r="82" spans="1:7" x14ac:dyDescent="0.25">
      <c r="A82" s="154">
        <f t="shared" si="4"/>
        <v>46539</v>
      </c>
      <c r="B82" s="155">
        <v>66</v>
      </c>
      <c r="C82" s="156">
        <f t="shared" si="6"/>
        <v>82000</v>
      </c>
      <c r="D82" s="157">
        <f t="shared" si="7"/>
        <v>205</v>
      </c>
      <c r="E82" s="153">
        <f t="shared" ref="E82:E145" si="9">PPMT($E$13/12,B82,$E$7,-$E$11,$E$12,0)</f>
        <v>0</v>
      </c>
      <c r="F82" s="153">
        <f t="shared" ref="F82:F145" si="10">ROUND(PMT($E$13/12,$E$7,-$E$11,$E$12),2)</f>
        <v>205</v>
      </c>
      <c r="G82" s="157">
        <f t="shared" si="8"/>
        <v>82000</v>
      </c>
    </row>
    <row r="83" spans="1:7" x14ac:dyDescent="0.25">
      <c r="A83" s="154">
        <f t="shared" si="4"/>
        <v>46569</v>
      </c>
      <c r="B83" s="155">
        <v>67</v>
      </c>
      <c r="C83" s="156">
        <f t="shared" si="6"/>
        <v>82000</v>
      </c>
      <c r="D83" s="157">
        <f t="shared" si="7"/>
        <v>205</v>
      </c>
      <c r="E83" s="153">
        <f t="shared" si="9"/>
        <v>0</v>
      </c>
      <c r="F83" s="153">
        <f t="shared" si="10"/>
        <v>205</v>
      </c>
      <c r="G83" s="157">
        <f t="shared" si="8"/>
        <v>82000</v>
      </c>
    </row>
    <row r="84" spans="1:7" x14ac:dyDescent="0.25">
      <c r="A84" s="154">
        <f t="shared" ref="A84:A147" si="11">EDATE(A83,1)</f>
        <v>46600</v>
      </c>
      <c r="B84" s="155">
        <v>68</v>
      </c>
      <c r="C84" s="156">
        <f t="shared" si="6"/>
        <v>82000</v>
      </c>
      <c r="D84" s="157">
        <f t="shared" si="7"/>
        <v>205</v>
      </c>
      <c r="E84" s="153">
        <f t="shared" si="9"/>
        <v>0</v>
      </c>
      <c r="F84" s="153">
        <f t="shared" si="10"/>
        <v>205</v>
      </c>
      <c r="G84" s="157">
        <f t="shared" si="8"/>
        <v>82000</v>
      </c>
    </row>
    <row r="85" spans="1:7" x14ac:dyDescent="0.25">
      <c r="A85" s="154">
        <f t="shared" si="11"/>
        <v>46631</v>
      </c>
      <c r="B85" s="155">
        <v>69</v>
      </c>
      <c r="C85" s="156">
        <f t="shared" si="6"/>
        <v>82000</v>
      </c>
      <c r="D85" s="157">
        <f t="shared" si="7"/>
        <v>205</v>
      </c>
      <c r="E85" s="153">
        <f t="shared" si="9"/>
        <v>0</v>
      </c>
      <c r="F85" s="153">
        <f t="shared" si="10"/>
        <v>205</v>
      </c>
      <c r="G85" s="157">
        <f t="shared" si="8"/>
        <v>82000</v>
      </c>
    </row>
    <row r="86" spans="1:7" x14ac:dyDescent="0.25">
      <c r="A86" s="154">
        <f t="shared" si="11"/>
        <v>46661</v>
      </c>
      <c r="B86" s="155">
        <v>70</v>
      </c>
      <c r="C86" s="156">
        <f t="shared" si="6"/>
        <v>82000</v>
      </c>
      <c r="D86" s="157">
        <f t="shared" si="7"/>
        <v>205</v>
      </c>
      <c r="E86" s="153">
        <f t="shared" si="9"/>
        <v>0</v>
      </c>
      <c r="F86" s="153">
        <f t="shared" si="10"/>
        <v>205</v>
      </c>
      <c r="G86" s="157">
        <f t="shared" si="8"/>
        <v>82000</v>
      </c>
    </row>
    <row r="87" spans="1:7" x14ac:dyDescent="0.25">
      <c r="A87" s="154">
        <f t="shared" si="11"/>
        <v>46692</v>
      </c>
      <c r="B87" s="155">
        <v>71</v>
      </c>
      <c r="C87" s="156">
        <f t="shared" si="6"/>
        <v>82000</v>
      </c>
      <c r="D87" s="157">
        <f t="shared" si="7"/>
        <v>205</v>
      </c>
      <c r="E87" s="153">
        <f t="shared" si="9"/>
        <v>0</v>
      </c>
      <c r="F87" s="153">
        <f t="shared" si="10"/>
        <v>205</v>
      </c>
      <c r="G87" s="157">
        <f t="shared" si="8"/>
        <v>82000</v>
      </c>
    </row>
    <row r="88" spans="1:7" x14ac:dyDescent="0.25">
      <c r="A88" s="154">
        <f t="shared" si="11"/>
        <v>46722</v>
      </c>
      <c r="B88" s="155">
        <v>72</v>
      </c>
      <c r="C88" s="156">
        <f t="shared" si="6"/>
        <v>82000</v>
      </c>
      <c r="D88" s="157">
        <f t="shared" si="7"/>
        <v>205</v>
      </c>
      <c r="E88" s="153">
        <f t="shared" si="9"/>
        <v>0</v>
      </c>
      <c r="F88" s="153">
        <f t="shared" si="10"/>
        <v>205</v>
      </c>
      <c r="G88" s="157">
        <f t="shared" si="8"/>
        <v>82000</v>
      </c>
    </row>
    <row r="89" spans="1:7" x14ac:dyDescent="0.25">
      <c r="A89" s="154">
        <f t="shared" si="11"/>
        <v>46753</v>
      </c>
      <c r="B89" s="155">
        <v>73</v>
      </c>
      <c r="C89" s="156">
        <f t="shared" si="6"/>
        <v>82000</v>
      </c>
      <c r="D89" s="157">
        <f t="shared" si="7"/>
        <v>205</v>
      </c>
      <c r="E89" s="153">
        <f t="shared" si="9"/>
        <v>0</v>
      </c>
      <c r="F89" s="153">
        <f t="shared" si="10"/>
        <v>205</v>
      </c>
      <c r="G89" s="157">
        <f t="shared" si="8"/>
        <v>82000</v>
      </c>
    </row>
    <row r="90" spans="1:7" x14ac:dyDescent="0.25">
      <c r="A90" s="154">
        <f t="shared" si="11"/>
        <v>46784</v>
      </c>
      <c r="B90" s="155">
        <v>74</v>
      </c>
      <c r="C90" s="156">
        <f t="shared" si="6"/>
        <v>82000</v>
      </c>
      <c r="D90" s="157">
        <f t="shared" si="7"/>
        <v>205</v>
      </c>
      <c r="E90" s="153">
        <f t="shared" si="9"/>
        <v>0</v>
      </c>
      <c r="F90" s="153">
        <f t="shared" si="10"/>
        <v>205</v>
      </c>
      <c r="G90" s="157">
        <f t="shared" si="8"/>
        <v>82000</v>
      </c>
    </row>
    <row r="91" spans="1:7" x14ac:dyDescent="0.25">
      <c r="A91" s="154">
        <f t="shared" si="11"/>
        <v>46813</v>
      </c>
      <c r="B91" s="155">
        <v>75</v>
      </c>
      <c r="C91" s="156">
        <f t="shared" si="6"/>
        <v>82000</v>
      </c>
      <c r="D91" s="157">
        <f t="shared" si="7"/>
        <v>205</v>
      </c>
      <c r="E91" s="153">
        <f t="shared" si="9"/>
        <v>0</v>
      </c>
      <c r="F91" s="153">
        <f t="shared" si="10"/>
        <v>205</v>
      </c>
      <c r="G91" s="157">
        <f t="shared" si="8"/>
        <v>82000</v>
      </c>
    </row>
    <row r="92" spans="1:7" x14ac:dyDescent="0.25">
      <c r="A92" s="154">
        <f t="shared" si="11"/>
        <v>46844</v>
      </c>
      <c r="B92" s="155">
        <v>76</v>
      </c>
      <c r="C92" s="156">
        <f t="shared" si="6"/>
        <v>82000</v>
      </c>
      <c r="D92" s="157">
        <f t="shared" si="7"/>
        <v>205</v>
      </c>
      <c r="E92" s="153">
        <f t="shared" si="9"/>
        <v>0</v>
      </c>
      <c r="F92" s="153">
        <f t="shared" si="10"/>
        <v>205</v>
      </c>
      <c r="G92" s="157">
        <f t="shared" si="8"/>
        <v>82000</v>
      </c>
    </row>
    <row r="93" spans="1:7" x14ac:dyDescent="0.25">
      <c r="A93" s="154">
        <f t="shared" si="11"/>
        <v>46874</v>
      </c>
      <c r="B93" s="155">
        <v>77</v>
      </c>
      <c r="C93" s="156">
        <f t="shared" si="6"/>
        <v>82000</v>
      </c>
      <c r="D93" s="157">
        <f t="shared" si="7"/>
        <v>205</v>
      </c>
      <c r="E93" s="153">
        <f t="shared" si="9"/>
        <v>0</v>
      </c>
      <c r="F93" s="153">
        <f t="shared" si="10"/>
        <v>205</v>
      </c>
      <c r="G93" s="157">
        <f t="shared" si="8"/>
        <v>82000</v>
      </c>
    </row>
    <row r="94" spans="1:7" x14ac:dyDescent="0.25">
      <c r="A94" s="154">
        <f t="shared" si="11"/>
        <v>46905</v>
      </c>
      <c r="B94" s="155">
        <v>78</v>
      </c>
      <c r="C94" s="156">
        <f t="shared" si="6"/>
        <v>82000</v>
      </c>
      <c r="D94" s="157">
        <f t="shared" si="7"/>
        <v>205</v>
      </c>
      <c r="E94" s="153">
        <f t="shared" si="9"/>
        <v>0</v>
      </c>
      <c r="F94" s="153">
        <f t="shared" si="10"/>
        <v>205</v>
      </c>
      <c r="G94" s="157">
        <f t="shared" si="8"/>
        <v>82000</v>
      </c>
    </row>
    <row r="95" spans="1:7" x14ac:dyDescent="0.25">
      <c r="A95" s="154">
        <f t="shared" si="11"/>
        <v>46935</v>
      </c>
      <c r="B95" s="155">
        <v>79</v>
      </c>
      <c r="C95" s="156">
        <f t="shared" si="6"/>
        <v>82000</v>
      </c>
      <c r="D95" s="157">
        <f t="shared" si="7"/>
        <v>205</v>
      </c>
      <c r="E95" s="153">
        <f t="shared" si="9"/>
        <v>0</v>
      </c>
      <c r="F95" s="153">
        <f t="shared" si="10"/>
        <v>205</v>
      </c>
      <c r="G95" s="157">
        <f t="shared" si="8"/>
        <v>82000</v>
      </c>
    </row>
    <row r="96" spans="1:7" x14ac:dyDescent="0.25">
      <c r="A96" s="154">
        <f t="shared" si="11"/>
        <v>46966</v>
      </c>
      <c r="B96" s="155">
        <v>80</v>
      </c>
      <c r="C96" s="156">
        <f t="shared" si="6"/>
        <v>82000</v>
      </c>
      <c r="D96" s="157">
        <f t="shared" si="7"/>
        <v>205</v>
      </c>
      <c r="E96" s="153">
        <f t="shared" si="9"/>
        <v>0</v>
      </c>
      <c r="F96" s="153">
        <f t="shared" si="10"/>
        <v>205</v>
      </c>
      <c r="G96" s="157">
        <f t="shared" si="8"/>
        <v>82000</v>
      </c>
    </row>
    <row r="97" spans="1:7" x14ac:dyDescent="0.25">
      <c r="A97" s="154">
        <f t="shared" si="11"/>
        <v>46997</v>
      </c>
      <c r="B97" s="155">
        <v>81</v>
      </c>
      <c r="C97" s="156">
        <f t="shared" si="6"/>
        <v>82000</v>
      </c>
      <c r="D97" s="157">
        <f t="shared" si="7"/>
        <v>205</v>
      </c>
      <c r="E97" s="153">
        <f t="shared" si="9"/>
        <v>0</v>
      </c>
      <c r="F97" s="153">
        <f t="shared" si="10"/>
        <v>205</v>
      </c>
      <c r="G97" s="157">
        <f t="shared" si="8"/>
        <v>82000</v>
      </c>
    </row>
    <row r="98" spans="1:7" x14ac:dyDescent="0.25">
      <c r="A98" s="154">
        <f t="shared" si="11"/>
        <v>47027</v>
      </c>
      <c r="B98" s="155">
        <v>82</v>
      </c>
      <c r="C98" s="156">
        <f t="shared" si="6"/>
        <v>82000</v>
      </c>
      <c r="D98" s="157">
        <f t="shared" si="7"/>
        <v>205</v>
      </c>
      <c r="E98" s="153">
        <f t="shared" si="9"/>
        <v>0</v>
      </c>
      <c r="F98" s="153">
        <f t="shared" si="10"/>
        <v>205</v>
      </c>
      <c r="G98" s="157">
        <f t="shared" si="8"/>
        <v>82000</v>
      </c>
    </row>
    <row r="99" spans="1:7" x14ac:dyDescent="0.25">
      <c r="A99" s="154">
        <f t="shared" si="11"/>
        <v>47058</v>
      </c>
      <c r="B99" s="155">
        <v>83</v>
      </c>
      <c r="C99" s="156">
        <f t="shared" si="6"/>
        <v>82000</v>
      </c>
      <c r="D99" s="157">
        <f t="shared" si="7"/>
        <v>205</v>
      </c>
      <c r="E99" s="153">
        <f t="shared" si="9"/>
        <v>0</v>
      </c>
      <c r="F99" s="153">
        <f t="shared" si="10"/>
        <v>205</v>
      </c>
      <c r="G99" s="157">
        <f t="shared" si="8"/>
        <v>82000</v>
      </c>
    </row>
    <row r="100" spans="1:7" x14ac:dyDescent="0.25">
      <c r="A100" s="154">
        <f t="shared" si="11"/>
        <v>47088</v>
      </c>
      <c r="B100" s="155">
        <v>84</v>
      </c>
      <c r="C100" s="156">
        <f t="shared" si="6"/>
        <v>82000</v>
      </c>
      <c r="D100" s="157">
        <f t="shared" si="7"/>
        <v>205</v>
      </c>
      <c r="E100" s="153">
        <f t="shared" si="9"/>
        <v>0</v>
      </c>
      <c r="F100" s="153">
        <f t="shared" si="10"/>
        <v>205</v>
      </c>
      <c r="G100" s="157">
        <f t="shared" si="8"/>
        <v>82000</v>
      </c>
    </row>
    <row r="101" spans="1:7" x14ac:dyDescent="0.25">
      <c r="A101" s="154">
        <f t="shared" si="11"/>
        <v>47119</v>
      </c>
      <c r="B101" s="155">
        <v>85</v>
      </c>
      <c r="C101" s="156">
        <f t="shared" si="6"/>
        <v>82000</v>
      </c>
      <c r="D101" s="157">
        <f t="shared" si="7"/>
        <v>205</v>
      </c>
      <c r="E101" s="153">
        <f t="shared" si="9"/>
        <v>0</v>
      </c>
      <c r="F101" s="153">
        <f t="shared" si="10"/>
        <v>205</v>
      </c>
      <c r="G101" s="157">
        <f t="shared" si="8"/>
        <v>82000</v>
      </c>
    </row>
    <row r="102" spans="1:7" x14ac:dyDescent="0.25">
      <c r="A102" s="154">
        <f t="shared" si="11"/>
        <v>47150</v>
      </c>
      <c r="B102" s="155">
        <v>86</v>
      </c>
      <c r="C102" s="156">
        <f t="shared" si="6"/>
        <v>82000</v>
      </c>
      <c r="D102" s="157">
        <f t="shared" si="7"/>
        <v>205</v>
      </c>
      <c r="E102" s="153">
        <f t="shared" si="9"/>
        <v>0</v>
      </c>
      <c r="F102" s="153">
        <f t="shared" si="10"/>
        <v>205</v>
      </c>
      <c r="G102" s="157">
        <f t="shared" si="8"/>
        <v>82000</v>
      </c>
    </row>
    <row r="103" spans="1:7" x14ac:dyDescent="0.25">
      <c r="A103" s="154">
        <f t="shared" si="11"/>
        <v>47178</v>
      </c>
      <c r="B103" s="155">
        <v>87</v>
      </c>
      <c r="C103" s="156">
        <f t="shared" si="6"/>
        <v>82000</v>
      </c>
      <c r="D103" s="157">
        <f t="shared" si="7"/>
        <v>205</v>
      </c>
      <c r="E103" s="153">
        <f t="shared" si="9"/>
        <v>0</v>
      </c>
      <c r="F103" s="153">
        <f t="shared" si="10"/>
        <v>205</v>
      </c>
      <c r="G103" s="157">
        <f t="shared" si="8"/>
        <v>82000</v>
      </c>
    </row>
    <row r="104" spans="1:7" x14ac:dyDescent="0.25">
      <c r="A104" s="154">
        <f t="shared" si="11"/>
        <v>47209</v>
      </c>
      <c r="B104" s="155">
        <v>88</v>
      </c>
      <c r="C104" s="156">
        <f t="shared" si="6"/>
        <v>82000</v>
      </c>
      <c r="D104" s="157">
        <f t="shared" si="7"/>
        <v>205</v>
      </c>
      <c r="E104" s="153">
        <f t="shared" si="9"/>
        <v>0</v>
      </c>
      <c r="F104" s="153">
        <f t="shared" si="10"/>
        <v>205</v>
      </c>
      <c r="G104" s="157">
        <f t="shared" si="8"/>
        <v>82000</v>
      </c>
    </row>
    <row r="105" spans="1:7" x14ac:dyDescent="0.25">
      <c r="A105" s="154">
        <f t="shared" si="11"/>
        <v>47239</v>
      </c>
      <c r="B105" s="155">
        <v>89</v>
      </c>
      <c r="C105" s="156">
        <f t="shared" si="6"/>
        <v>82000</v>
      </c>
      <c r="D105" s="157">
        <f t="shared" si="7"/>
        <v>205</v>
      </c>
      <c r="E105" s="153">
        <f t="shared" si="9"/>
        <v>0</v>
      </c>
      <c r="F105" s="153">
        <f t="shared" si="10"/>
        <v>205</v>
      </c>
      <c r="G105" s="157">
        <f t="shared" si="8"/>
        <v>82000</v>
      </c>
    </row>
    <row r="106" spans="1:7" x14ac:dyDescent="0.25">
      <c r="A106" s="154">
        <f t="shared" si="11"/>
        <v>47270</v>
      </c>
      <c r="B106" s="155">
        <v>90</v>
      </c>
      <c r="C106" s="156">
        <f t="shared" si="6"/>
        <v>82000</v>
      </c>
      <c r="D106" s="157">
        <f t="shared" si="7"/>
        <v>205</v>
      </c>
      <c r="E106" s="153">
        <f t="shared" si="9"/>
        <v>0</v>
      </c>
      <c r="F106" s="153">
        <f t="shared" si="10"/>
        <v>205</v>
      </c>
      <c r="G106" s="157">
        <f t="shared" si="8"/>
        <v>82000</v>
      </c>
    </row>
    <row r="107" spans="1:7" x14ac:dyDescent="0.25">
      <c r="A107" s="154">
        <f t="shared" si="11"/>
        <v>47300</v>
      </c>
      <c r="B107" s="155">
        <v>91</v>
      </c>
      <c r="C107" s="156">
        <f t="shared" si="6"/>
        <v>82000</v>
      </c>
      <c r="D107" s="157">
        <f t="shared" si="7"/>
        <v>205</v>
      </c>
      <c r="E107" s="153">
        <f t="shared" si="9"/>
        <v>0</v>
      </c>
      <c r="F107" s="153">
        <f t="shared" si="10"/>
        <v>205</v>
      </c>
      <c r="G107" s="157">
        <f t="shared" si="8"/>
        <v>82000</v>
      </c>
    </row>
    <row r="108" spans="1:7" x14ac:dyDescent="0.25">
      <c r="A108" s="154">
        <f t="shared" si="11"/>
        <v>47331</v>
      </c>
      <c r="B108" s="155">
        <v>92</v>
      </c>
      <c r="C108" s="156">
        <f t="shared" si="6"/>
        <v>82000</v>
      </c>
      <c r="D108" s="157">
        <f t="shared" si="7"/>
        <v>205</v>
      </c>
      <c r="E108" s="153">
        <f t="shared" si="9"/>
        <v>0</v>
      </c>
      <c r="F108" s="153">
        <f t="shared" si="10"/>
        <v>205</v>
      </c>
      <c r="G108" s="157">
        <f t="shared" si="8"/>
        <v>82000</v>
      </c>
    </row>
    <row r="109" spans="1:7" x14ac:dyDescent="0.25">
      <c r="A109" s="154">
        <f t="shared" si="11"/>
        <v>47362</v>
      </c>
      <c r="B109" s="155">
        <v>93</v>
      </c>
      <c r="C109" s="156">
        <f t="shared" si="6"/>
        <v>82000</v>
      </c>
      <c r="D109" s="157">
        <f t="shared" si="7"/>
        <v>205</v>
      </c>
      <c r="E109" s="153">
        <f t="shared" si="9"/>
        <v>0</v>
      </c>
      <c r="F109" s="153">
        <f t="shared" si="10"/>
        <v>205</v>
      </c>
      <c r="G109" s="157">
        <f t="shared" si="8"/>
        <v>82000</v>
      </c>
    </row>
    <row r="110" spans="1:7" x14ac:dyDescent="0.25">
      <c r="A110" s="154">
        <f t="shared" si="11"/>
        <v>47392</v>
      </c>
      <c r="B110" s="155">
        <v>94</v>
      </c>
      <c r="C110" s="156">
        <f t="shared" si="6"/>
        <v>82000</v>
      </c>
      <c r="D110" s="157">
        <f t="shared" si="7"/>
        <v>205</v>
      </c>
      <c r="E110" s="153">
        <f t="shared" si="9"/>
        <v>0</v>
      </c>
      <c r="F110" s="153">
        <f t="shared" si="10"/>
        <v>205</v>
      </c>
      <c r="G110" s="157">
        <f t="shared" si="8"/>
        <v>82000</v>
      </c>
    </row>
    <row r="111" spans="1:7" x14ac:dyDescent="0.25">
      <c r="A111" s="154">
        <f t="shared" si="11"/>
        <v>47423</v>
      </c>
      <c r="B111" s="155">
        <v>95</v>
      </c>
      <c r="C111" s="156">
        <f t="shared" si="6"/>
        <v>82000</v>
      </c>
      <c r="D111" s="157">
        <f t="shared" si="7"/>
        <v>205</v>
      </c>
      <c r="E111" s="153">
        <f t="shared" si="9"/>
        <v>0</v>
      </c>
      <c r="F111" s="153">
        <f t="shared" si="10"/>
        <v>205</v>
      </c>
      <c r="G111" s="157">
        <f t="shared" si="8"/>
        <v>82000</v>
      </c>
    </row>
    <row r="112" spans="1:7" x14ac:dyDescent="0.25">
      <c r="A112" s="154">
        <f t="shared" si="11"/>
        <v>47453</v>
      </c>
      <c r="B112" s="155">
        <v>96</v>
      </c>
      <c r="C112" s="156">
        <f t="shared" si="6"/>
        <v>82000</v>
      </c>
      <c r="D112" s="157">
        <f t="shared" si="7"/>
        <v>205</v>
      </c>
      <c r="E112" s="153">
        <f t="shared" si="9"/>
        <v>0</v>
      </c>
      <c r="F112" s="153">
        <f t="shared" si="10"/>
        <v>205</v>
      </c>
      <c r="G112" s="157">
        <f t="shared" si="8"/>
        <v>82000</v>
      </c>
    </row>
    <row r="113" spans="1:7" x14ac:dyDescent="0.25">
      <c r="A113" s="154">
        <f t="shared" si="11"/>
        <v>47484</v>
      </c>
      <c r="B113" s="155">
        <v>97</v>
      </c>
      <c r="C113" s="156">
        <f t="shared" si="6"/>
        <v>82000</v>
      </c>
      <c r="D113" s="157">
        <f t="shared" si="7"/>
        <v>205</v>
      </c>
      <c r="E113" s="153">
        <f t="shared" si="9"/>
        <v>0</v>
      </c>
      <c r="F113" s="153">
        <f t="shared" si="10"/>
        <v>205</v>
      </c>
      <c r="G113" s="157">
        <f t="shared" si="8"/>
        <v>82000</v>
      </c>
    </row>
    <row r="114" spans="1:7" x14ac:dyDescent="0.25">
      <c r="A114" s="154">
        <f t="shared" si="11"/>
        <v>47515</v>
      </c>
      <c r="B114" s="155">
        <v>98</v>
      </c>
      <c r="C114" s="156">
        <f t="shared" si="6"/>
        <v>82000</v>
      </c>
      <c r="D114" s="157">
        <f t="shared" si="7"/>
        <v>205</v>
      </c>
      <c r="E114" s="153">
        <f t="shared" si="9"/>
        <v>0</v>
      </c>
      <c r="F114" s="153">
        <f t="shared" si="10"/>
        <v>205</v>
      </c>
      <c r="G114" s="157">
        <f t="shared" si="8"/>
        <v>82000</v>
      </c>
    </row>
    <row r="115" spans="1:7" x14ac:dyDescent="0.25">
      <c r="A115" s="154">
        <f t="shared" si="11"/>
        <v>47543</v>
      </c>
      <c r="B115" s="155">
        <v>99</v>
      </c>
      <c r="C115" s="156">
        <f t="shared" si="6"/>
        <v>82000</v>
      </c>
      <c r="D115" s="157">
        <f t="shared" si="7"/>
        <v>205</v>
      </c>
      <c r="E115" s="153">
        <f t="shared" si="9"/>
        <v>0</v>
      </c>
      <c r="F115" s="153">
        <f t="shared" si="10"/>
        <v>205</v>
      </c>
      <c r="G115" s="157">
        <f t="shared" si="8"/>
        <v>82000</v>
      </c>
    </row>
    <row r="116" spans="1:7" x14ac:dyDescent="0.25">
      <c r="A116" s="154">
        <f t="shared" si="11"/>
        <v>47574</v>
      </c>
      <c r="B116" s="155">
        <v>100</v>
      </c>
      <c r="C116" s="156">
        <f t="shared" si="6"/>
        <v>82000</v>
      </c>
      <c r="D116" s="157">
        <f t="shared" si="7"/>
        <v>205</v>
      </c>
      <c r="E116" s="153">
        <f t="shared" si="9"/>
        <v>0</v>
      </c>
      <c r="F116" s="153">
        <f t="shared" si="10"/>
        <v>205</v>
      </c>
      <c r="G116" s="157">
        <f t="shared" si="8"/>
        <v>82000</v>
      </c>
    </row>
    <row r="117" spans="1:7" x14ac:dyDescent="0.25">
      <c r="A117" s="154">
        <f t="shared" si="11"/>
        <v>47604</v>
      </c>
      <c r="B117" s="155">
        <v>101</v>
      </c>
      <c r="C117" s="156">
        <f t="shared" si="6"/>
        <v>82000</v>
      </c>
      <c r="D117" s="157">
        <f t="shared" si="7"/>
        <v>205</v>
      </c>
      <c r="E117" s="153">
        <f t="shared" si="9"/>
        <v>0</v>
      </c>
      <c r="F117" s="153">
        <f t="shared" si="10"/>
        <v>205</v>
      </c>
      <c r="G117" s="157">
        <f t="shared" si="8"/>
        <v>82000</v>
      </c>
    </row>
    <row r="118" spans="1:7" x14ac:dyDescent="0.25">
      <c r="A118" s="154">
        <f t="shared" si="11"/>
        <v>47635</v>
      </c>
      <c r="B118" s="155">
        <v>102</v>
      </c>
      <c r="C118" s="156">
        <f t="shared" si="6"/>
        <v>82000</v>
      </c>
      <c r="D118" s="157">
        <f t="shared" si="7"/>
        <v>205</v>
      </c>
      <c r="E118" s="153">
        <f t="shared" si="9"/>
        <v>0</v>
      </c>
      <c r="F118" s="153">
        <f t="shared" si="10"/>
        <v>205</v>
      </c>
      <c r="G118" s="157">
        <f t="shared" si="8"/>
        <v>82000</v>
      </c>
    </row>
    <row r="119" spans="1:7" x14ac:dyDescent="0.25">
      <c r="A119" s="154">
        <f t="shared" si="11"/>
        <v>47665</v>
      </c>
      <c r="B119" s="155">
        <v>103</v>
      </c>
      <c r="C119" s="156">
        <f t="shared" si="6"/>
        <v>82000</v>
      </c>
      <c r="D119" s="157">
        <f t="shared" si="7"/>
        <v>205</v>
      </c>
      <c r="E119" s="153">
        <f t="shared" si="9"/>
        <v>0</v>
      </c>
      <c r="F119" s="153">
        <f t="shared" si="10"/>
        <v>205</v>
      </c>
      <c r="G119" s="157">
        <f t="shared" si="8"/>
        <v>82000</v>
      </c>
    </row>
    <row r="120" spans="1:7" x14ac:dyDescent="0.25">
      <c r="A120" s="154">
        <f t="shared" si="11"/>
        <v>47696</v>
      </c>
      <c r="B120" s="155">
        <v>104</v>
      </c>
      <c r="C120" s="156">
        <f t="shared" si="6"/>
        <v>82000</v>
      </c>
      <c r="D120" s="157">
        <f t="shared" si="7"/>
        <v>205</v>
      </c>
      <c r="E120" s="153">
        <f t="shared" si="9"/>
        <v>0</v>
      </c>
      <c r="F120" s="153">
        <f t="shared" si="10"/>
        <v>205</v>
      </c>
      <c r="G120" s="157">
        <f t="shared" si="8"/>
        <v>82000</v>
      </c>
    </row>
    <row r="121" spans="1:7" x14ac:dyDescent="0.25">
      <c r="A121" s="154">
        <f t="shared" si="11"/>
        <v>47727</v>
      </c>
      <c r="B121" s="155">
        <v>105</v>
      </c>
      <c r="C121" s="156">
        <f t="shared" si="6"/>
        <v>82000</v>
      </c>
      <c r="D121" s="157">
        <f t="shared" si="7"/>
        <v>205</v>
      </c>
      <c r="E121" s="153">
        <f t="shared" si="9"/>
        <v>0</v>
      </c>
      <c r="F121" s="153">
        <f t="shared" si="10"/>
        <v>205</v>
      </c>
      <c r="G121" s="157">
        <f t="shared" si="8"/>
        <v>82000</v>
      </c>
    </row>
    <row r="122" spans="1:7" x14ac:dyDescent="0.25">
      <c r="A122" s="154">
        <f t="shared" si="11"/>
        <v>47757</v>
      </c>
      <c r="B122" s="155">
        <v>106</v>
      </c>
      <c r="C122" s="156">
        <f t="shared" si="6"/>
        <v>82000</v>
      </c>
      <c r="D122" s="157">
        <f t="shared" si="7"/>
        <v>205</v>
      </c>
      <c r="E122" s="153">
        <f t="shared" si="9"/>
        <v>0</v>
      </c>
      <c r="F122" s="153">
        <f t="shared" si="10"/>
        <v>205</v>
      </c>
      <c r="G122" s="157">
        <f t="shared" si="8"/>
        <v>82000</v>
      </c>
    </row>
    <row r="123" spans="1:7" x14ac:dyDescent="0.25">
      <c r="A123" s="154">
        <f t="shared" si="11"/>
        <v>47788</v>
      </c>
      <c r="B123" s="155">
        <v>107</v>
      </c>
      <c r="C123" s="156">
        <f t="shared" si="6"/>
        <v>82000</v>
      </c>
      <c r="D123" s="157">
        <f t="shared" si="7"/>
        <v>205</v>
      </c>
      <c r="E123" s="153">
        <f t="shared" si="9"/>
        <v>0</v>
      </c>
      <c r="F123" s="153">
        <f t="shared" si="10"/>
        <v>205</v>
      </c>
      <c r="G123" s="157">
        <f t="shared" si="8"/>
        <v>82000</v>
      </c>
    </row>
    <row r="124" spans="1:7" x14ac:dyDescent="0.25">
      <c r="A124" s="154">
        <f t="shared" si="11"/>
        <v>47818</v>
      </c>
      <c r="B124" s="155">
        <v>108</v>
      </c>
      <c r="C124" s="156">
        <f t="shared" si="6"/>
        <v>82000</v>
      </c>
      <c r="D124" s="157">
        <f t="shared" si="7"/>
        <v>205</v>
      </c>
      <c r="E124" s="153">
        <f t="shared" si="9"/>
        <v>0</v>
      </c>
      <c r="F124" s="153">
        <f t="shared" si="10"/>
        <v>205</v>
      </c>
      <c r="G124" s="157">
        <f t="shared" si="8"/>
        <v>82000</v>
      </c>
    </row>
    <row r="125" spans="1:7" x14ac:dyDescent="0.25">
      <c r="A125" s="154">
        <f t="shared" si="11"/>
        <v>47849</v>
      </c>
      <c r="B125" s="155">
        <v>109</v>
      </c>
      <c r="C125" s="156">
        <f t="shared" si="6"/>
        <v>82000</v>
      </c>
      <c r="D125" s="157">
        <f t="shared" si="7"/>
        <v>205</v>
      </c>
      <c r="E125" s="153">
        <f t="shared" si="9"/>
        <v>0</v>
      </c>
      <c r="F125" s="153">
        <f t="shared" si="10"/>
        <v>205</v>
      </c>
      <c r="G125" s="157">
        <f t="shared" si="8"/>
        <v>82000</v>
      </c>
    </row>
    <row r="126" spans="1:7" x14ac:dyDescent="0.25">
      <c r="A126" s="154">
        <f t="shared" si="11"/>
        <v>47880</v>
      </c>
      <c r="B126" s="155">
        <v>110</v>
      </c>
      <c r="C126" s="156">
        <f t="shared" si="6"/>
        <v>82000</v>
      </c>
      <c r="D126" s="157">
        <f t="shared" si="7"/>
        <v>205</v>
      </c>
      <c r="E126" s="153">
        <f t="shared" si="9"/>
        <v>0</v>
      </c>
      <c r="F126" s="153">
        <f t="shared" si="10"/>
        <v>205</v>
      </c>
      <c r="G126" s="157">
        <f t="shared" si="8"/>
        <v>82000</v>
      </c>
    </row>
    <row r="127" spans="1:7" x14ac:dyDescent="0.25">
      <c r="A127" s="154">
        <f t="shared" si="11"/>
        <v>47908</v>
      </c>
      <c r="B127" s="155">
        <v>111</v>
      </c>
      <c r="C127" s="156">
        <f t="shared" si="6"/>
        <v>82000</v>
      </c>
      <c r="D127" s="157">
        <f t="shared" si="7"/>
        <v>205</v>
      </c>
      <c r="E127" s="153">
        <f t="shared" si="9"/>
        <v>0</v>
      </c>
      <c r="F127" s="153">
        <f t="shared" si="10"/>
        <v>205</v>
      </c>
      <c r="G127" s="157">
        <f t="shared" si="8"/>
        <v>82000</v>
      </c>
    </row>
    <row r="128" spans="1:7" x14ac:dyDescent="0.25">
      <c r="A128" s="154">
        <f t="shared" si="11"/>
        <v>47939</v>
      </c>
      <c r="B128" s="155">
        <v>112</v>
      </c>
      <c r="C128" s="156">
        <f t="shared" si="6"/>
        <v>82000</v>
      </c>
      <c r="D128" s="157">
        <f t="shared" si="7"/>
        <v>205</v>
      </c>
      <c r="E128" s="153">
        <f t="shared" si="9"/>
        <v>0</v>
      </c>
      <c r="F128" s="153">
        <f t="shared" si="10"/>
        <v>205</v>
      </c>
      <c r="G128" s="157">
        <f t="shared" si="8"/>
        <v>82000</v>
      </c>
    </row>
    <row r="129" spans="1:7" x14ac:dyDescent="0.25">
      <c r="A129" s="154">
        <f t="shared" si="11"/>
        <v>47969</v>
      </c>
      <c r="B129" s="155">
        <v>113</v>
      </c>
      <c r="C129" s="156">
        <f t="shared" si="6"/>
        <v>82000</v>
      </c>
      <c r="D129" s="157">
        <f t="shared" si="7"/>
        <v>205</v>
      </c>
      <c r="E129" s="153">
        <f t="shared" si="9"/>
        <v>0</v>
      </c>
      <c r="F129" s="153">
        <f t="shared" si="10"/>
        <v>205</v>
      </c>
      <c r="G129" s="157">
        <f t="shared" si="8"/>
        <v>82000</v>
      </c>
    </row>
    <row r="130" spans="1:7" x14ac:dyDescent="0.25">
      <c r="A130" s="154">
        <f t="shared" si="11"/>
        <v>48000</v>
      </c>
      <c r="B130" s="155">
        <v>114</v>
      </c>
      <c r="C130" s="156">
        <f t="shared" si="6"/>
        <v>82000</v>
      </c>
      <c r="D130" s="157">
        <f t="shared" si="7"/>
        <v>205</v>
      </c>
      <c r="E130" s="153">
        <f t="shared" si="9"/>
        <v>0</v>
      </c>
      <c r="F130" s="153">
        <f t="shared" si="10"/>
        <v>205</v>
      </c>
      <c r="G130" s="157">
        <f t="shared" si="8"/>
        <v>82000</v>
      </c>
    </row>
    <row r="131" spans="1:7" x14ac:dyDescent="0.25">
      <c r="A131" s="154">
        <f t="shared" si="11"/>
        <v>48030</v>
      </c>
      <c r="B131" s="155">
        <v>115</v>
      </c>
      <c r="C131" s="156">
        <f t="shared" si="6"/>
        <v>82000</v>
      </c>
      <c r="D131" s="157">
        <f t="shared" si="7"/>
        <v>205</v>
      </c>
      <c r="E131" s="153">
        <f t="shared" si="9"/>
        <v>0</v>
      </c>
      <c r="F131" s="153">
        <f t="shared" si="10"/>
        <v>205</v>
      </c>
      <c r="G131" s="157">
        <f t="shared" si="8"/>
        <v>82000</v>
      </c>
    </row>
    <row r="132" spans="1:7" x14ac:dyDescent="0.25">
      <c r="A132" s="154">
        <f t="shared" si="11"/>
        <v>48061</v>
      </c>
      <c r="B132" s="155">
        <v>116</v>
      </c>
      <c r="C132" s="156">
        <f t="shared" si="6"/>
        <v>82000</v>
      </c>
      <c r="D132" s="157">
        <f t="shared" si="7"/>
        <v>205</v>
      </c>
      <c r="E132" s="153">
        <f t="shared" si="9"/>
        <v>0</v>
      </c>
      <c r="F132" s="153">
        <f t="shared" si="10"/>
        <v>205</v>
      </c>
      <c r="G132" s="157">
        <f t="shared" si="8"/>
        <v>82000</v>
      </c>
    </row>
    <row r="133" spans="1:7" x14ac:dyDescent="0.25">
      <c r="A133" s="154">
        <f t="shared" si="11"/>
        <v>48092</v>
      </c>
      <c r="B133" s="155">
        <v>117</v>
      </c>
      <c r="C133" s="156">
        <f t="shared" si="6"/>
        <v>82000</v>
      </c>
      <c r="D133" s="157">
        <f t="shared" si="7"/>
        <v>205</v>
      </c>
      <c r="E133" s="153">
        <f t="shared" si="9"/>
        <v>0</v>
      </c>
      <c r="F133" s="153">
        <f t="shared" si="10"/>
        <v>205</v>
      </c>
      <c r="G133" s="157">
        <f t="shared" si="8"/>
        <v>82000</v>
      </c>
    </row>
    <row r="134" spans="1:7" x14ac:dyDescent="0.25">
      <c r="A134" s="154">
        <f t="shared" si="11"/>
        <v>48122</v>
      </c>
      <c r="B134" s="155">
        <v>118</v>
      </c>
      <c r="C134" s="156">
        <f t="shared" si="6"/>
        <v>82000</v>
      </c>
      <c r="D134" s="157">
        <f t="shared" si="7"/>
        <v>205</v>
      </c>
      <c r="E134" s="153">
        <f t="shared" si="9"/>
        <v>0</v>
      </c>
      <c r="F134" s="153">
        <f t="shared" si="10"/>
        <v>205</v>
      </c>
      <c r="G134" s="157">
        <f t="shared" si="8"/>
        <v>82000</v>
      </c>
    </row>
    <row r="135" spans="1:7" x14ac:dyDescent="0.25">
      <c r="A135" s="154">
        <f t="shared" si="11"/>
        <v>48153</v>
      </c>
      <c r="B135" s="155">
        <v>119</v>
      </c>
      <c r="C135" s="156">
        <f t="shared" si="6"/>
        <v>82000</v>
      </c>
      <c r="D135" s="157">
        <f t="shared" si="7"/>
        <v>205</v>
      </c>
      <c r="E135" s="153">
        <f t="shared" si="9"/>
        <v>0</v>
      </c>
      <c r="F135" s="153">
        <f t="shared" si="10"/>
        <v>205</v>
      </c>
      <c r="G135" s="157">
        <f t="shared" si="8"/>
        <v>82000</v>
      </c>
    </row>
    <row r="136" spans="1:7" x14ac:dyDescent="0.25">
      <c r="A136" s="154">
        <f t="shared" si="11"/>
        <v>48183</v>
      </c>
      <c r="B136" s="155">
        <v>120</v>
      </c>
      <c r="C136" s="156">
        <f t="shared" si="6"/>
        <v>82000</v>
      </c>
      <c r="D136" s="157">
        <f t="shared" si="7"/>
        <v>205</v>
      </c>
      <c r="E136" s="153">
        <f t="shared" si="9"/>
        <v>0</v>
      </c>
      <c r="F136" s="153">
        <f t="shared" si="10"/>
        <v>205</v>
      </c>
      <c r="G136" s="157">
        <f t="shared" si="8"/>
        <v>82000</v>
      </c>
    </row>
    <row r="137" spans="1:7" x14ac:dyDescent="0.25">
      <c r="A137" s="154">
        <f t="shared" si="11"/>
        <v>48214</v>
      </c>
      <c r="B137" s="155">
        <v>121</v>
      </c>
      <c r="C137" s="156">
        <f t="shared" si="6"/>
        <v>82000</v>
      </c>
      <c r="D137" s="157">
        <f t="shared" si="7"/>
        <v>205</v>
      </c>
      <c r="E137" s="153">
        <f t="shared" si="9"/>
        <v>0</v>
      </c>
      <c r="F137" s="153">
        <f t="shared" si="10"/>
        <v>205</v>
      </c>
      <c r="G137" s="157">
        <f t="shared" si="8"/>
        <v>82000</v>
      </c>
    </row>
    <row r="138" spans="1:7" x14ac:dyDescent="0.25">
      <c r="A138" s="154">
        <f t="shared" si="11"/>
        <v>48245</v>
      </c>
      <c r="B138" s="155">
        <v>122</v>
      </c>
      <c r="C138" s="156">
        <f t="shared" si="6"/>
        <v>82000</v>
      </c>
      <c r="D138" s="157">
        <f t="shared" si="7"/>
        <v>205</v>
      </c>
      <c r="E138" s="153">
        <f t="shared" si="9"/>
        <v>0</v>
      </c>
      <c r="F138" s="153">
        <f t="shared" si="10"/>
        <v>205</v>
      </c>
      <c r="G138" s="157">
        <f t="shared" si="8"/>
        <v>82000</v>
      </c>
    </row>
    <row r="139" spans="1:7" x14ac:dyDescent="0.25">
      <c r="A139" s="154">
        <f t="shared" si="11"/>
        <v>48274</v>
      </c>
      <c r="B139" s="155">
        <v>123</v>
      </c>
      <c r="C139" s="156">
        <f t="shared" si="6"/>
        <v>82000</v>
      </c>
      <c r="D139" s="157">
        <f t="shared" si="7"/>
        <v>205</v>
      </c>
      <c r="E139" s="153">
        <f t="shared" si="9"/>
        <v>0</v>
      </c>
      <c r="F139" s="153">
        <f t="shared" si="10"/>
        <v>205</v>
      </c>
      <c r="G139" s="157">
        <f t="shared" si="8"/>
        <v>82000</v>
      </c>
    </row>
    <row r="140" spans="1:7" x14ac:dyDescent="0.25">
      <c r="A140" s="154">
        <f t="shared" si="11"/>
        <v>48305</v>
      </c>
      <c r="B140" s="155">
        <v>124</v>
      </c>
      <c r="C140" s="156">
        <f t="shared" si="6"/>
        <v>82000</v>
      </c>
      <c r="D140" s="157">
        <f t="shared" si="7"/>
        <v>205</v>
      </c>
      <c r="E140" s="153">
        <f t="shared" si="9"/>
        <v>0</v>
      </c>
      <c r="F140" s="153">
        <f t="shared" si="10"/>
        <v>205</v>
      </c>
      <c r="G140" s="157">
        <f t="shared" si="8"/>
        <v>82000</v>
      </c>
    </row>
    <row r="141" spans="1:7" x14ac:dyDescent="0.25">
      <c r="A141" s="154">
        <f t="shared" si="11"/>
        <v>48335</v>
      </c>
      <c r="B141" s="155">
        <v>125</v>
      </c>
      <c r="C141" s="156">
        <f t="shared" ref="C141:C204" si="12">G140</f>
        <v>82000</v>
      </c>
      <c r="D141" s="157">
        <f t="shared" ref="D141:D204" si="13">ROUND(C141*$E$13/12,2)</f>
        <v>205</v>
      </c>
      <c r="E141" s="153">
        <f t="shared" si="9"/>
        <v>0</v>
      </c>
      <c r="F141" s="153">
        <f t="shared" si="10"/>
        <v>205</v>
      </c>
      <c r="G141" s="157">
        <f t="shared" ref="G141:G204" si="14">C141-E141</f>
        <v>82000</v>
      </c>
    </row>
    <row r="142" spans="1:7" x14ac:dyDescent="0.25">
      <c r="A142" s="154">
        <f t="shared" si="11"/>
        <v>48366</v>
      </c>
      <c r="B142" s="155">
        <v>126</v>
      </c>
      <c r="C142" s="156">
        <f t="shared" si="12"/>
        <v>82000</v>
      </c>
      <c r="D142" s="157">
        <f t="shared" si="13"/>
        <v>205</v>
      </c>
      <c r="E142" s="153">
        <f t="shared" si="9"/>
        <v>0</v>
      </c>
      <c r="F142" s="153">
        <f t="shared" si="10"/>
        <v>205</v>
      </c>
      <c r="G142" s="157">
        <f t="shared" si="14"/>
        <v>82000</v>
      </c>
    </row>
    <row r="143" spans="1:7" x14ac:dyDescent="0.25">
      <c r="A143" s="154">
        <f t="shared" si="11"/>
        <v>48396</v>
      </c>
      <c r="B143" s="155">
        <v>127</v>
      </c>
      <c r="C143" s="156">
        <f t="shared" si="12"/>
        <v>82000</v>
      </c>
      <c r="D143" s="157">
        <f t="shared" si="13"/>
        <v>205</v>
      </c>
      <c r="E143" s="153">
        <f t="shared" si="9"/>
        <v>0</v>
      </c>
      <c r="F143" s="153">
        <f t="shared" si="10"/>
        <v>205</v>
      </c>
      <c r="G143" s="157">
        <f t="shared" si="14"/>
        <v>82000</v>
      </c>
    </row>
    <row r="144" spans="1:7" x14ac:dyDescent="0.25">
      <c r="A144" s="154">
        <f t="shared" si="11"/>
        <v>48427</v>
      </c>
      <c r="B144" s="155">
        <v>128</v>
      </c>
      <c r="C144" s="156">
        <f t="shared" si="12"/>
        <v>82000</v>
      </c>
      <c r="D144" s="157">
        <f t="shared" si="13"/>
        <v>205</v>
      </c>
      <c r="E144" s="153">
        <f t="shared" si="9"/>
        <v>0</v>
      </c>
      <c r="F144" s="153">
        <f t="shared" si="10"/>
        <v>205</v>
      </c>
      <c r="G144" s="157">
        <f t="shared" si="14"/>
        <v>82000</v>
      </c>
    </row>
    <row r="145" spans="1:7" x14ac:dyDescent="0.25">
      <c r="A145" s="154">
        <f t="shared" si="11"/>
        <v>48458</v>
      </c>
      <c r="B145" s="155">
        <v>129</v>
      </c>
      <c r="C145" s="156">
        <f t="shared" si="12"/>
        <v>82000</v>
      </c>
      <c r="D145" s="157">
        <f t="shared" si="13"/>
        <v>205</v>
      </c>
      <c r="E145" s="153">
        <f t="shared" si="9"/>
        <v>0</v>
      </c>
      <c r="F145" s="153">
        <f t="shared" si="10"/>
        <v>205</v>
      </c>
      <c r="G145" s="157">
        <f t="shared" si="14"/>
        <v>82000</v>
      </c>
    </row>
    <row r="146" spans="1:7" x14ac:dyDescent="0.25">
      <c r="A146" s="154">
        <f t="shared" si="11"/>
        <v>48488</v>
      </c>
      <c r="B146" s="155">
        <v>130</v>
      </c>
      <c r="C146" s="156">
        <f t="shared" si="12"/>
        <v>82000</v>
      </c>
      <c r="D146" s="157">
        <f t="shared" si="13"/>
        <v>205</v>
      </c>
      <c r="E146" s="153">
        <f t="shared" ref="E146:E209" si="15">PPMT($E$13/12,B146,$E$7,-$E$11,$E$12,0)</f>
        <v>0</v>
      </c>
      <c r="F146" s="153">
        <f t="shared" ref="F146:F209" si="16">ROUND(PMT($E$13/12,$E$7,-$E$11,$E$12),2)</f>
        <v>205</v>
      </c>
      <c r="G146" s="157">
        <f t="shared" si="14"/>
        <v>82000</v>
      </c>
    </row>
    <row r="147" spans="1:7" x14ac:dyDescent="0.25">
      <c r="A147" s="154">
        <f t="shared" si="11"/>
        <v>48519</v>
      </c>
      <c r="B147" s="155">
        <v>131</v>
      </c>
      <c r="C147" s="156">
        <f t="shared" si="12"/>
        <v>82000</v>
      </c>
      <c r="D147" s="157">
        <f t="shared" si="13"/>
        <v>205</v>
      </c>
      <c r="E147" s="153">
        <f t="shared" si="15"/>
        <v>0</v>
      </c>
      <c r="F147" s="153">
        <f t="shared" si="16"/>
        <v>205</v>
      </c>
      <c r="G147" s="157">
        <f t="shared" si="14"/>
        <v>82000</v>
      </c>
    </row>
    <row r="148" spans="1:7" x14ac:dyDescent="0.25">
      <c r="A148" s="154">
        <f t="shared" ref="A148:A211" si="17">EDATE(A147,1)</f>
        <v>48549</v>
      </c>
      <c r="B148" s="155">
        <v>132</v>
      </c>
      <c r="C148" s="156">
        <f t="shared" si="12"/>
        <v>82000</v>
      </c>
      <c r="D148" s="157">
        <f t="shared" si="13"/>
        <v>205</v>
      </c>
      <c r="E148" s="153">
        <f t="shared" si="15"/>
        <v>0</v>
      </c>
      <c r="F148" s="153">
        <f t="shared" si="16"/>
        <v>205</v>
      </c>
      <c r="G148" s="157">
        <f t="shared" si="14"/>
        <v>82000</v>
      </c>
    </row>
    <row r="149" spans="1:7" x14ac:dyDescent="0.25">
      <c r="A149" s="154">
        <f t="shared" si="17"/>
        <v>48580</v>
      </c>
      <c r="B149" s="155">
        <v>133</v>
      </c>
      <c r="C149" s="156">
        <f t="shared" si="12"/>
        <v>82000</v>
      </c>
      <c r="D149" s="157">
        <f t="shared" si="13"/>
        <v>205</v>
      </c>
      <c r="E149" s="153">
        <f t="shared" si="15"/>
        <v>0</v>
      </c>
      <c r="F149" s="153">
        <f t="shared" si="16"/>
        <v>205</v>
      </c>
      <c r="G149" s="157">
        <f t="shared" si="14"/>
        <v>82000</v>
      </c>
    </row>
    <row r="150" spans="1:7" x14ac:dyDescent="0.25">
      <c r="A150" s="154">
        <f t="shared" si="17"/>
        <v>48611</v>
      </c>
      <c r="B150" s="155">
        <v>134</v>
      </c>
      <c r="C150" s="156">
        <f t="shared" si="12"/>
        <v>82000</v>
      </c>
      <c r="D150" s="157">
        <f t="shared" si="13"/>
        <v>205</v>
      </c>
      <c r="E150" s="153">
        <f t="shared" si="15"/>
        <v>0</v>
      </c>
      <c r="F150" s="153">
        <f t="shared" si="16"/>
        <v>205</v>
      </c>
      <c r="G150" s="157">
        <f t="shared" si="14"/>
        <v>82000</v>
      </c>
    </row>
    <row r="151" spans="1:7" x14ac:dyDescent="0.25">
      <c r="A151" s="154">
        <f t="shared" si="17"/>
        <v>48639</v>
      </c>
      <c r="B151" s="155">
        <v>135</v>
      </c>
      <c r="C151" s="156">
        <f t="shared" si="12"/>
        <v>82000</v>
      </c>
      <c r="D151" s="157">
        <f t="shared" si="13"/>
        <v>205</v>
      </c>
      <c r="E151" s="153">
        <f t="shared" si="15"/>
        <v>0</v>
      </c>
      <c r="F151" s="153">
        <f t="shared" si="16"/>
        <v>205</v>
      </c>
      <c r="G151" s="157">
        <f t="shared" si="14"/>
        <v>82000</v>
      </c>
    </row>
    <row r="152" spans="1:7" x14ac:dyDescent="0.25">
      <c r="A152" s="154">
        <f t="shared" si="17"/>
        <v>48670</v>
      </c>
      <c r="B152" s="155">
        <v>136</v>
      </c>
      <c r="C152" s="156">
        <f t="shared" si="12"/>
        <v>82000</v>
      </c>
      <c r="D152" s="157">
        <f t="shared" si="13"/>
        <v>205</v>
      </c>
      <c r="E152" s="153">
        <f t="shared" si="15"/>
        <v>0</v>
      </c>
      <c r="F152" s="153">
        <f t="shared" si="16"/>
        <v>205</v>
      </c>
      <c r="G152" s="157">
        <f t="shared" si="14"/>
        <v>82000</v>
      </c>
    </row>
    <row r="153" spans="1:7" x14ac:dyDescent="0.25">
      <c r="A153" s="154">
        <f t="shared" si="17"/>
        <v>48700</v>
      </c>
      <c r="B153" s="155">
        <v>137</v>
      </c>
      <c r="C153" s="156">
        <f t="shared" si="12"/>
        <v>82000</v>
      </c>
      <c r="D153" s="157">
        <f t="shared" si="13"/>
        <v>205</v>
      </c>
      <c r="E153" s="153">
        <f t="shared" si="15"/>
        <v>0</v>
      </c>
      <c r="F153" s="153">
        <f t="shared" si="16"/>
        <v>205</v>
      </c>
      <c r="G153" s="157">
        <f t="shared" si="14"/>
        <v>82000</v>
      </c>
    </row>
    <row r="154" spans="1:7" x14ac:dyDescent="0.25">
      <c r="A154" s="154">
        <f t="shared" si="17"/>
        <v>48731</v>
      </c>
      <c r="B154" s="155">
        <v>138</v>
      </c>
      <c r="C154" s="156">
        <f t="shared" si="12"/>
        <v>82000</v>
      </c>
      <c r="D154" s="157">
        <f t="shared" si="13"/>
        <v>205</v>
      </c>
      <c r="E154" s="153">
        <f t="shared" si="15"/>
        <v>0</v>
      </c>
      <c r="F154" s="153">
        <f t="shared" si="16"/>
        <v>205</v>
      </c>
      <c r="G154" s="157">
        <f t="shared" si="14"/>
        <v>82000</v>
      </c>
    </row>
    <row r="155" spans="1:7" x14ac:dyDescent="0.25">
      <c r="A155" s="154">
        <f t="shared" si="17"/>
        <v>48761</v>
      </c>
      <c r="B155" s="155">
        <v>139</v>
      </c>
      <c r="C155" s="156">
        <f t="shared" si="12"/>
        <v>82000</v>
      </c>
      <c r="D155" s="157">
        <f t="shared" si="13"/>
        <v>205</v>
      </c>
      <c r="E155" s="153">
        <f t="shared" si="15"/>
        <v>0</v>
      </c>
      <c r="F155" s="153">
        <f t="shared" si="16"/>
        <v>205</v>
      </c>
      <c r="G155" s="157">
        <f t="shared" si="14"/>
        <v>82000</v>
      </c>
    </row>
    <row r="156" spans="1:7" x14ac:dyDescent="0.25">
      <c r="A156" s="154">
        <f t="shared" si="17"/>
        <v>48792</v>
      </c>
      <c r="B156" s="155">
        <v>140</v>
      </c>
      <c r="C156" s="156">
        <f t="shared" si="12"/>
        <v>82000</v>
      </c>
      <c r="D156" s="157">
        <f t="shared" si="13"/>
        <v>205</v>
      </c>
      <c r="E156" s="153">
        <f t="shared" si="15"/>
        <v>0</v>
      </c>
      <c r="F156" s="153">
        <f t="shared" si="16"/>
        <v>205</v>
      </c>
      <c r="G156" s="157">
        <f t="shared" si="14"/>
        <v>82000</v>
      </c>
    </row>
    <row r="157" spans="1:7" x14ac:dyDescent="0.25">
      <c r="A157" s="154">
        <f t="shared" si="17"/>
        <v>48823</v>
      </c>
      <c r="B157" s="155">
        <v>141</v>
      </c>
      <c r="C157" s="156">
        <f t="shared" si="12"/>
        <v>82000</v>
      </c>
      <c r="D157" s="157">
        <f t="shared" si="13"/>
        <v>205</v>
      </c>
      <c r="E157" s="153">
        <f t="shared" si="15"/>
        <v>0</v>
      </c>
      <c r="F157" s="153">
        <f t="shared" si="16"/>
        <v>205</v>
      </c>
      <c r="G157" s="157">
        <f t="shared" si="14"/>
        <v>82000</v>
      </c>
    </row>
    <row r="158" spans="1:7" x14ac:dyDescent="0.25">
      <c r="A158" s="154">
        <f t="shared" si="17"/>
        <v>48853</v>
      </c>
      <c r="B158" s="155">
        <v>142</v>
      </c>
      <c r="C158" s="156">
        <f t="shared" si="12"/>
        <v>82000</v>
      </c>
      <c r="D158" s="157">
        <f t="shared" si="13"/>
        <v>205</v>
      </c>
      <c r="E158" s="153">
        <f t="shared" si="15"/>
        <v>0</v>
      </c>
      <c r="F158" s="153">
        <f t="shared" si="16"/>
        <v>205</v>
      </c>
      <c r="G158" s="157">
        <f t="shared" si="14"/>
        <v>82000</v>
      </c>
    </row>
    <row r="159" spans="1:7" x14ac:dyDescent="0.25">
      <c r="A159" s="154">
        <f t="shared" si="17"/>
        <v>48884</v>
      </c>
      <c r="B159" s="155">
        <v>143</v>
      </c>
      <c r="C159" s="156">
        <f t="shared" si="12"/>
        <v>82000</v>
      </c>
      <c r="D159" s="157">
        <f t="shared" si="13"/>
        <v>205</v>
      </c>
      <c r="E159" s="153">
        <f t="shared" si="15"/>
        <v>0</v>
      </c>
      <c r="F159" s="153">
        <f t="shared" si="16"/>
        <v>205</v>
      </c>
      <c r="G159" s="157">
        <f t="shared" si="14"/>
        <v>82000</v>
      </c>
    </row>
    <row r="160" spans="1:7" x14ac:dyDescent="0.25">
      <c r="A160" s="154">
        <f t="shared" si="17"/>
        <v>48914</v>
      </c>
      <c r="B160" s="155">
        <v>144</v>
      </c>
      <c r="C160" s="156">
        <f t="shared" si="12"/>
        <v>82000</v>
      </c>
      <c r="D160" s="157">
        <f t="shared" si="13"/>
        <v>205</v>
      </c>
      <c r="E160" s="153">
        <f t="shared" si="15"/>
        <v>0</v>
      </c>
      <c r="F160" s="153">
        <f t="shared" si="16"/>
        <v>205</v>
      </c>
      <c r="G160" s="157">
        <f t="shared" si="14"/>
        <v>82000</v>
      </c>
    </row>
    <row r="161" spans="1:7" x14ac:dyDescent="0.25">
      <c r="A161" s="154">
        <f t="shared" si="17"/>
        <v>48945</v>
      </c>
      <c r="B161" s="155">
        <v>145</v>
      </c>
      <c r="C161" s="156">
        <f t="shared" si="12"/>
        <v>82000</v>
      </c>
      <c r="D161" s="157">
        <f t="shared" si="13"/>
        <v>205</v>
      </c>
      <c r="E161" s="153">
        <f t="shared" si="15"/>
        <v>0</v>
      </c>
      <c r="F161" s="153">
        <f t="shared" si="16"/>
        <v>205</v>
      </c>
      <c r="G161" s="157">
        <f t="shared" si="14"/>
        <v>82000</v>
      </c>
    </row>
    <row r="162" spans="1:7" x14ac:dyDescent="0.25">
      <c r="A162" s="154">
        <f t="shared" si="17"/>
        <v>48976</v>
      </c>
      <c r="B162" s="155">
        <v>146</v>
      </c>
      <c r="C162" s="156">
        <f t="shared" si="12"/>
        <v>82000</v>
      </c>
      <c r="D162" s="157">
        <f t="shared" si="13"/>
        <v>205</v>
      </c>
      <c r="E162" s="153">
        <f t="shared" si="15"/>
        <v>0</v>
      </c>
      <c r="F162" s="153">
        <f t="shared" si="16"/>
        <v>205</v>
      </c>
      <c r="G162" s="157">
        <f t="shared" si="14"/>
        <v>82000</v>
      </c>
    </row>
    <row r="163" spans="1:7" x14ac:dyDescent="0.25">
      <c r="A163" s="154">
        <f t="shared" si="17"/>
        <v>49004</v>
      </c>
      <c r="B163" s="155">
        <v>147</v>
      </c>
      <c r="C163" s="156">
        <f t="shared" si="12"/>
        <v>82000</v>
      </c>
      <c r="D163" s="157">
        <f t="shared" si="13"/>
        <v>205</v>
      </c>
      <c r="E163" s="153">
        <f t="shared" si="15"/>
        <v>0</v>
      </c>
      <c r="F163" s="153">
        <f t="shared" si="16"/>
        <v>205</v>
      </c>
      <c r="G163" s="157">
        <f t="shared" si="14"/>
        <v>82000</v>
      </c>
    </row>
    <row r="164" spans="1:7" x14ac:dyDescent="0.25">
      <c r="A164" s="154">
        <f t="shared" si="17"/>
        <v>49035</v>
      </c>
      <c r="B164" s="155">
        <v>148</v>
      </c>
      <c r="C164" s="156">
        <f t="shared" si="12"/>
        <v>82000</v>
      </c>
      <c r="D164" s="157">
        <f t="shared" si="13"/>
        <v>205</v>
      </c>
      <c r="E164" s="153">
        <f t="shared" si="15"/>
        <v>0</v>
      </c>
      <c r="F164" s="153">
        <f t="shared" si="16"/>
        <v>205</v>
      </c>
      <c r="G164" s="157">
        <f t="shared" si="14"/>
        <v>82000</v>
      </c>
    </row>
    <row r="165" spans="1:7" x14ac:dyDescent="0.25">
      <c r="A165" s="154">
        <f t="shared" si="17"/>
        <v>49065</v>
      </c>
      <c r="B165" s="155">
        <v>149</v>
      </c>
      <c r="C165" s="156">
        <f t="shared" si="12"/>
        <v>82000</v>
      </c>
      <c r="D165" s="157">
        <f t="shared" si="13"/>
        <v>205</v>
      </c>
      <c r="E165" s="153">
        <f t="shared" si="15"/>
        <v>0</v>
      </c>
      <c r="F165" s="153">
        <f t="shared" si="16"/>
        <v>205</v>
      </c>
      <c r="G165" s="157">
        <f t="shared" si="14"/>
        <v>82000</v>
      </c>
    </row>
    <row r="166" spans="1:7" x14ac:dyDescent="0.25">
      <c r="A166" s="154">
        <f t="shared" si="17"/>
        <v>49096</v>
      </c>
      <c r="B166" s="155">
        <v>150</v>
      </c>
      <c r="C166" s="156">
        <f t="shared" si="12"/>
        <v>82000</v>
      </c>
      <c r="D166" s="157">
        <f t="shared" si="13"/>
        <v>205</v>
      </c>
      <c r="E166" s="153">
        <f t="shared" si="15"/>
        <v>0</v>
      </c>
      <c r="F166" s="153">
        <f t="shared" si="16"/>
        <v>205</v>
      </c>
      <c r="G166" s="157">
        <f t="shared" si="14"/>
        <v>82000</v>
      </c>
    </row>
    <row r="167" spans="1:7" x14ac:dyDescent="0.25">
      <c r="A167" s="154">
        <f t="shared" si="17"/>
        <v>49126</v>
      </c>
      <c r="B167" s="155">
        <v>151</v>
      </c>
      <c r="C167" s="156">
        <f t="shared" si="12"/>
        <v>82000</v>
      </c>
      <c r="D167" s="157">
        <f t="shared" si="13"/>
        <v>205</v>
      </c>
      <c r="E167" s="153">
        <f t="shared" si="15"/>
        <v>0</v>
      </c>
      <c r="F167" s="153">
        <f t="shared" si="16"/>
        <v>205</v>
      </c>
      <c r="G167" s="157">
        <f t="shared" si="14"/>
        <v>82000</v>
      </c>
    </row>
    <row r="168" spans="1:7" x14ac:dyDescent="0.25">
      <c r="A168" s="154">
        <f t="shared" si="17"/>
        <v>49157</v>
      </c>
      <c r="B168" s="155">
        <v>152</v>
      </c>
      <c r="C168" s="156">
        <f t="shared" si="12"/>
        <v>82000</v>
      </c>
      <c r="D168" s="157">
        <f t="shared" si="13"/>
        <v>205</v>
      </c>
      <c r="E168" s="153">
        <f t="shared" si="15"/>
        <v>0</v>
      </c>
      <c r="F168" s="153">
        <f t="shared" si="16"/>
        <v>205</v>
      </c>
      <c r="G168" s="157">
        <f t="shared" si="14"/>
        <v>82000</v>
      </c>
    </row>
    <row r="169" spans="1:7" x14ac:dyDescent="0.25">
      <c r="A169" s="154">
        <f t="shared" si="17"/>
        <v>49188</v>
      </c>
      <c r="B169" s="155">
        <v>153</v>
      </c>
      <c r="C169" s="156">
        <f t="shared" si="12"/>
        <v>82000</v>
      </c>
      <c r="D169" s="157">
        <f t="shared" si="13"/>
        <v>205</v>
      </c>
      <c r="E169" s="153">
        <f t="shared" si="15"/>
        <v>0</v>
      </c>
      <c r="F169" s="153">
        <f t="shared" si="16"/>
        <v>205</v>
      </c>
      <c r="G169" s="157">
        <f t="shared" si="14"/>
        <v>82000</v>
      </c>
    </row>
    <row r="170" spans="1:7" x14ac:dyDescent="0.25">
      <c r="A170" s="154">
        <f t="shared" si="17"/>
        <v>49218</v>
      </c>
      <c r="B170" s="155">
        <v>154</v>
      </c>
      <c r="C170" s="156">
        <f t="shared" si="12"/>
        <v>82000</v>
      </c>
      <c r="D170" s="157">
        <f t="shared" si="13"/>
        <v>205</v>
      </c>
      <c r="E170" s="153">
        <f t="shared" si="15"/>
        <v>0</v>
      </c>
      <c r="F170" s="153">
        <f t="shared" si="16"/>
        <v>205</v>
      </c>
      <c r="G170" s="157">
        <f t="shared" si="14"/>
        <v>82000</v>
      </c>
    </row>
    <row r="171" spans="1:7" x14ac:dyDescent="0.25">
      <c r="A171" s="154">
        <f t="shared" si="17"/>
        <v>49249</v>
      </c>
      <c r="B171" s="155">
        <v>155</v>
      </c>
      <c r="C171" s="156">
        <f t="shared" si="12"/>
        <v>82000</v>
      </c>
      <c r="D171" s="157">
        <f t="shared" si="13"/>
        <v>205</v>
      </c>
      <c r="E171" s="153">
        <f t="shared" si="15"/>
        <v>0</v>
      </c>
      <c r="F171" s="153">
        <f t="shared" si="16"/>
        <v>205</v>
      </c>
      <c r="G171" s="157">
        <f t="shared" si="14"/>
        <v>82000</v>
      </c>
    </row>
    <row r="172" spans="1:7" x14ac:dyDescent="0.25">
      <c r="A172" s="154">
        <f t="shared" si="17"/>
        <v>49279</v>
      </c>
      <c r="B172" s="155">
        <v>156</v>
      </c>
      <c r="C172" s="156">
        <f t="shared" si="12"/>
        <v>82000</v>
      </c>
      <c r="D172" s="157">
        <f t="shared" si="13"/>
        <v>205</v>
      </c>
      <c r="E172" s="153">
        <f t="shared" si="15"/>
        <v>0</v>
      </c>
      <c r="F172" s="153">
        <f t="shared" si="16"/>
        <v>205</v>
      </c>
      <c r="G172" s="157">
        <f t="shared" si="14"/>
        <v>82000</v>
      </c>
    </row>
    <row r="173" spans="1:7" x14ac:dyDescent="0.25">
      <c r="A173" s="154">
        <f t="shared" si="17"/>
        <v>49310</v>
      </c>
      <c r="B173" s="155">
        <v>157</v>
      </c>
      <c r="C173" s="156">
        <f t="shared" si="12"/>
        <v>82000</v>
      </c>
      <c r="D173" s="157">
        <f t="shared" si="13"/>
        <v>205</v>
      </c>
      <c r="E173" s="153">
        <f t="shared" si="15"/>
        <v>0</v>
      </c>
      <c r="F173" s="153">
        <f t="shared" si="16"/>
        <v>205</v>
      </c>
      <c r="G173" s="157">
        <f t="shared" si="14"/>
        <v>82000</v>
      </c>
    </row>
    <row r="174" spans="1:7" x14ac:dyDescent="0.25">
      <c r="A174" s="154">
        <f t="shared" si="17"/>
        <v>49341</v>
      </c>
      <c r="B174" s="155">
        <v>158</v>
      </c>
      <c r="C174" s="156">
        <f t="shared" si="12"/>
        <v>82000</v>
      </c>
      <c r="D174" s="157">
        <f t="shared" si="13"/>
        <v>205</v>
      </c>
      <c r="E174" s="153">
        <f t="shared" si="15"/>
        <v>0</v>
      </c>
      <c r="F174" s="153">
        <f t="shared" si="16"/>
        <v>205</v>
      </c>
      <c r="G174" s="157">
        <f t="shared" si="14"/>
        <v>82000</v>
      </c>
    </row>
    <row r="175" spans="1:7" x14ac:dyDescent="0.25">
      <c r="A175" s="154">
        <f t="shared" si="17"/>
        <v>49369</v>
      </c>
      <c r="B175" s="155">
        <v>159</v>
      </c>
      <c r="C175" s="156">
        <f t="shared" si="12"/>
        <v>82000</v>
      </c>
      <c r="D175" s="157">
        <f t="shared" si="13"/>
        <v>205</v>
      </c>
      <c r="E175" s="153">
        <f t="shared" si="15"/>
        <v>0</v>
      </c>
      <c r="F175" s="153">
        <f t="shared" si="16"/>
        <v>205</v>
      </c>
      <c r="G175" s="157">
        <f t="shared" si="14"/>
        <v>82000</v>
      </c>
    </row>
    <row r="176" spans="1:7" x14ac:dyDescent="0.25">
      <c r="A176" s="154">
        <f t="shared" si="17"/>
        <v>49400</v>
      </c>
      <c r="B176" s="155">
        <v>160</v>
      </c>
      <c r="C176" s="156">
        <f t="shared" si="12"/>
        <v>82000</v>
      </c>
      <c r="D176" s="157">
        <f t="shared" si="13"/>
        <v>205</v>
      </c>
      <c r="E176" s="153">
        <f t="shared" si="15"/>
        <v>0</v>
      </c>
      <c r="F176" s="153">
        <f t="shared" si="16"/>
        <v>205</v>
      </c>
      <c r="G176" s="157">
        <f t="shared" si="14"/>
        <v>82000</v>
      </c>
    </row>
    <row r="177" spans="1:7" x14ac:dyDescent="0.25">
      <c r="A177" s="154">
        <f t="shared" si="17"/>
        <v>49430</v>
      </c>
      <c r="B177" s="155">
        <v>161</v>
      </c>
      <c r="C177" s="156">
        <f t="shared" si="12"/>
        <v>82000</v>
      </c>
      <c r="D177" s="157">
        <f t="shared" si="13"/>
        <v>205</v>
      </c>
      <c r="E177" s="153">
        <f t="shared" si="15"/>
        <v>0</v>
      </c>
      <c r="F177" s="153">
        <f t="shared" si="16"/>
        <v>205</v>
      </c>
      <c r="G177" s="157">
        <f t="shared" si="14"/>
        <v>82000</v>
      </c>
    </row>
    <row r="178" spans="1:7" x14ac:dyDescent="0.25">
      <c r="A178" s="154">
        <f t="shared" si="17"/>
        <v>49461</v>
      </c>
      <c r="B178" s="155">
        <v>162</v>
      </c>
      <c r="C178" s="156">
        <f t="shared" si="12"/>
        <v>82000</v>
      </c>
      <c r="D178" s="157">
        <f t="shared" si="13"/>
        <v>205</v>
      </c>
      <c r="E178" s="153">
        <f t="shared" si="15"/>
        <v>0</v>
      </c>
      <c r="F178" s="153">
        <f t="shared" si="16"/>
        <v>205</v>
      </c>
      <c r="G178" s="157">
        <f t="shared" si="14"/>
        <v>82000</v>
      </c>
    </row>
    <row r="179" spans="1:7" x14ac:dyDescent="0.25">
      <c r="A179" s="154">
        <f t="shared" si="17"/>
        <v>49491</v>
      </c>
      <c r="B179" s="155">
        <v>163</v>
      </c>
      <c r="C179" s="156">
        <f t="shared" si="12"/>
        <v>82000</v>
      </c>
      <c r="D179" s="157">
        <f t="shared" si="13"/>
        <v>205</v>
      </c>
      <c r="E179" s="153">
        <f t="shared" si="15"/>
        <v>0</v>
      </c>
      <c r="F179" s="153">
        <f t="shared" si="16"/>
        <v>205</v>
      </c>
      <c r="G179" s="157">
        <f t="shared" si="14"/>
        <v>82000</v>
      </c>
    </row>
    <row r="180" spans="1:7" x14ac:dyDescent="0.25">
      <c r="A180" s="154">
        <f t="shared" si="17"/>
        <v>49522</v>
      </c>
      <c r="B180" s="155">
        <v>164</v>
      </c>
      <c r="C180" s="156">
        <f t="shared" si="12"/>
        <v>82000</v>
      </c>
      <c r="D180" s="157">
        <f t="shared" si="13"/>
        <v>205</v>
      </c>
      <c r="E180" s="153">
        <f t="shared" si="15"/>
        <v>0</v>
      </c>
      <c r="F180" s="153">
        <f t="shared" si="16"/>
        <v>205</v>
      </c>
      <c r="G180" s="157">
        <f t="shared" si="14"/>
        <v>82000</v>
      </c>
    </row>
    <row r="181" spans="1:7" x14ac:dyDescent="0.25">
      <c r="A181" s="154">
        <f t="shared" si="17"/>
        <v>49553</v>
      </c>
      <c r="B181" s="155">
        <v>165</v>
      </c>
      <c r="C181" s="156">
        <f t="shared" si="12"/>
        <v>82000</v>
      </c>
      <c r="D181" s="157">
        <f t="shared" si="13"/>
        <v>205</v>
      </c>
      <c r="E181" s="153">
        <f t="shared" si="15"/>
        <v>0</v>
      </c>
      <c r="F181" s="153">
        <f t="shared" si="16"/>
        <v>205</v>
      </c>
      <c r="G181" s="157">
        <f t="shared" si="14"/>
        <v>82000</v>
      </c>
    </row>
    <row r="182" spans="1:7" x14ac:dyDescent="0.25">
      <c r="A182" s="154">
        <f t="shared" si="17"/>
        <v>49583</v>
      </c>
      <c r="B182" s="155">
        <v>166</v>
      </c>
      <c r="C182" s="156">
        <f t="shared" si="12"/>
        <v>82000</v>
      </c>
      <c r="D182" s="157">
        <f t="shared" si="13"/>
        <v>205</v>
      </c>
      <c r="E182" s="153">
        <f t="shared" si="15"/>
        <v>0</v>
      </c>
      <c r="F182" s="153">
        <f t="shared" si="16"/>
        <v>205</v>
      </c>
      <c r="G182" s="157">
        <f t="shared" si="14"/>
        <v>82000</v>
      </c>
    </row>
    <row r="183" spans="1:7" x14ac:dyDescent="0.25">
      <c r="A183" s="154">
        <f t="shared" si="17"/>
        <v>49614</v>
      </c>
      <c r="B183" s="155">
        <v>167</v>
      </c>
      <c r="C183" s="156">
        <f t="shared" si="12"/>
        <v>82000</v>
      </c>
      <c r="D183" s="157">
        <f t="shared" si="13"/>
        <v>205</v>
      </c>
      <c r="E183" s="153">
        <f t="shared" si="15"/>
        <v>0</v>
      </c>
      <c r="F183" s="153">
        <f t="shared" si="16"/>
        <v>205</v>
      </c>
      <c r="G183" s="157">
        <f t="shared" si="14"/>
        <v>82000</v>
      </c>
    </row>
    <row r="184" spans="1:7" x14ac:dyDescent="0.25">
      <c r="A184" s="154">
        <f t="shared" si="17"/>
        <v>49644</v>
      </c>
      <c r="B184" s="155">
        <v>168</v>
      </c>
      <c r="C184" s="156">
        <f t="shared" si="12"/>
        <v>82000</v>
      </c>
      <c r="D184" s="157">
        <f t="shared" si="13"/>
        <v>205</v>
      </c>
      <c r="E184" s="153">
        <f t="shared" si="15"/>
        <v>0</v>
      </c>
      <c r="F184" s="153">
        <f t="shared" si="16"/>
        <v>205</v>
      </c>
      <c r="G184" s="157">
        <f t="shared" si="14"/>
        <v>82000</v>
      </c>
    </row>
    <row r="185" spans="1:7" x14ac:dyDescent="0.25">
      <c r="A185" s="154">
        <f t="shared" si="17"/>
        <v>49675</v>
      </c>
      <c r="B185" s="155">
        <v>169</v>
      </c>
      <c r="C185" s="156">
        <f t="shared" si="12"/>
        <v>82000</v>
      </c>
      <c r="D185" s="157">
        <f t="shared" si="13"/>
        <v>205</v>
      </c>
      <c r="E185" s="153">
        <f t="shared" si="15"/>
        <v>0</v>
      </c>
      <c r="F185" s="153">
        <f t="shared" si="16"/>
        <v>205</v>
      </c>
      <c r="G185" s="157">
        <f t="shared" si="14"/>
        <v>82000</v>
      </c>
    </row>
    <row r="186" spans="1:7" x14ac:dyDescent="0.25">
      <c r="A186" s="154">
        <f t="shared" si="17"/>
        <v>49706</v>
      </c>
      <c r="B186" s="155">
        <v>170</v>
      </c>
      <c r="C186" s="156">
        <f t="shared" si="12"/>
        <v>82000</v>
      </c>
      <c r="D186" s="157">
        <f t="shared" si="13"/>
        <v>205</v>
      </c>
      <c r="E186" s="153">
        <f t="shared" si="15"/>
        <v>0</v>
      </c>
      <c r="F186" s="153">
        <f t="shared" si="16"/>
        <v>205</v>
      </c>
      <c r="G186" s="157">
        <f t="shared" si="14"/>
        <v>82000</v>
      </c>
    </row>
    <row r="187" spans="1:7" x14ac:dyDescent="0.25">
      <c r="A187" s="154">
        <f t="shared" si="17"/>
        <v>49735</v>
      </c>
      <c r="B187" s="155">
        <v>171</v>
      </c>
      <c r="C187" s="156">
        <f t="shared" si="12"/>
        <v>82000</v>
      </c>
      <c r="D187" s="157">
        <f t="shared" si="13"/>
        <v>205</v>
      </c>
      <c r="E187" s="153">
        <f t="shared" si="15"/>
        <v>0</v>
      </c>
      <c r="F187" s="153">
        <f t="shared" si="16"/>
        <v>205</v>
      </c>
      <c r="G187" s="157">
        <f t="shared" si="14"/>
        <v>82000</v>
      </c>
    </row>
    <row r="188" spans="1:7" x14ac:dyDescent="0.25">
      <c r="A188" s="154">
        <f t="shared" si="17"/>
        <v>49766</v>
      </c>
      <c r="B188" s="155">
        <v>172</v>
      </c>
      <c r="C188" s="156">
        <f t="shared" si="12"/>
        <v>82000</v>
      </c>
      <c r="D188" s="157">
        <f t="shared" si="13"/>
        <v>205</v>
      </c>
      <c r="E188" s="153">
        <f t="shared" si="15"/>
        <v>0</v>
      </c>
      <c r="F188" s="153">
        <f t="shared" si="16"/>
        <v>205</v>
      </c>
      <c r="G188" s="157">
        <f t="shared" si="14"/>
        <v>82000</v>
      </c>
    </row>
    <row r="189" spans="1:7" x14ac:dyDescent="0.25">
      <c r="A189" s="154">
        <f t="shared" si="17"/>
        <v>49796</v>
      </c>
      <c r="B189" s="155">
        <v>173</v>
      </c>
      <c r="C189" s="156">
        <f t="shared" si="12"/>
        <v>82000</v>
      </c>
      <c r="D189" s="157">
        <f t="shared" si="13"/>
        <v>205</v>
      </c>
      <c r="E189" s="153">
        <f t="shared" si="15"/>
        <v>0</v>
      </c>
      <c r="F189" s="153">
        <f t="shared" si="16"/>
        <v>205</v>
      </c>
      <c r="G189" s="157">
        <f t="shared" si="14"/>
        <v>82000</v>
      </c>
    </row>
    <row r="190" spans="1:7" x14ac:dyDescent="0.25">
      <c r="A190" s="154">
        <f t="shared" si="17"/>
        <v>49827</v>
      </c>
      <c r="B190" s="155">
        <v>174</v>
      </c>
      <c r="C190" s="156">
        <f t="shared" si="12"/>
        <v>82000</v>
      </c>
      <c r="D190" s="157">
        <f t="shared" si="13"/>
        <v>205</v>
      </c>
      <c r="E190" s="153">
        <f t="shared" si="15"/>
        <v>0</v>
      </c>
      <c r="F190" s="153">
        <f t="shared" si="16"/>
        <v>205</v>
      </c>
      <c r="G190" s="157">
        <f t="shared" si="14"/>
        <v>82000</v>
      </c>
    </row>
    <row r="191" spans="1:7" x14ac:dyDescent="0.25">
      <c r="A191" s="154">
        <f t="shared" si="17"/>
        <v>49857</v>
      </c>
      <c r="B191" s="155">
        <v>175</v>
      </c>
      <c r="C191" s="156">
        <f t="shared" si="12"/>
        <v>82000</v>
      </c>
      <c r="D191" s="157">
        <f t="shared" si="13"/>
        <v>205</v>
      </c>
      <c r="E191" s="153">
        <f t="shared" si="15"/>
        <v>0</v>
      </c>
      <c r="F191" s="153">
        <f t="shared" si="16"/>
        <v>205</v>
      </c>
      <c r="G191" s="157">
        <f t="shared" si="14"/>
        <v>82000</v>
      </c>
    </row>
    <row r="192" spans="1:7" x14ac:dyDescent="0.25">
      <c r="A192" s="154">
        <f t="shared" si="17"/>
        <v>49888</v>
      </c>
      <c r="B192" s="155">
        <v>176</v>
      </c>
      <c r="C192" s="156">
        <f t="shared" si="12"/>
        <v>82000</v>
      </c>
      <c r="D192" s="157">
        <f t="shared" si="13"/>
        <v>205</v>
      </c>
      <c r="E192" s="153">
        <f t="shared" si="15"/>
        <v>0</v>
      </c>
      <c r="F192" s="153">
        <f t="shared" si="16"/>
        <v>205</v>
      </c>
      <c r="G192" s="157">
        <f t="shared" si="14"/>
        <v>82000</v>
      </c>
    </row>
    <row r="193" spans="1:7" x14ac:dyDescent="0.25">
      <c r="A193" s="154">
        <f t="shared" si="17"/>
        <v>49919</v>
      </c>
      <c r="B193" s="155">
        <v>177</v>
      </c>
      <c r="C193" s="156">
        <f t="shared" si="12"/>
        <v>82000</v>
      </c>
      <c r="D193" s="157">
        <f t="shared" si="13"/>
        <v>205</v>
      </c>
      <c r="E193" s="153">
        <f t="shared" si="15"/>
        <v>0</v>
      </c>
      <c r="F193" s="153">
        <f t="shared" si="16"/>
        <v>205</v>
      </c>
      <c r="G193" s="157">
        <f t="shared" si="14"/>
        <v>82000</v>
      </c>
    </row>
    <row r="194" spans="1:7" x14ac:dyDescent="0.25">
      <c r="A194" s="154">
        <f t="shared" si="17"/>
        <v>49949</v>
      </c>
      <c r="B194" s="155">
        <v>178</v>
      </c>
      <c r="C194" s="156">
        <f t="shared" si="12"/>
        <v>82000</v>
      </c>
      <c r="D194" s="157">
        <f t="shared" si="13"/>
        <v>205</v>
      </c>
      <c r="E194" s="153">
        <f t="shared" si="15"/>
        <v>0</v>
      </c>
      <c r="F194" s="153">
        <f t="shared" si="16"/>
        <v>205</v>
      </c>
      <c r="G194" s="157">
        <f t="shared" si="14"/>
        <v>82000</v>
      </c>
    </row>
    <row r="195" spans="1:7" x14ac:dyDescent="0.25">
      <c r="A195" s="154">
        <f t="shared" si="17"/>
        <v>49980</v>
      </c>
      <c r="B195" s="155">
        <v>179</v>
      </c>
      <c r="C195" s="156">
        <f t="shared" si="12"/>
        <v>82000</v>
      </c>
      <c r="D195" s="157">
        <f t="shared" si="13"/>
        <v>205</v>
      </c>
      <c r="E195" s="153">
        <f t="shared" si="15"/>
        <v>0</v>
      </c>
      <c r="F195" s="153">
        <f t="shared" si="16"/>
        <v>205</v>
      </c>
      <c r="G195" s="157">
        <f t="shared" si="14"/>
        <v>82000</v>
      </c>
    </row>
    <row r="196" spans="1:7" x14ac:dyDescent="0.25">
      <c r="A196" s="154">
        <f t="shared" si="17"/>
        <v>50010</v>
      </c>
      <c r="B196" s="155">
        <v>180</v>
      </c>
      <c r="C196" s="156">
        <f t="shared" si="12"/>
        <v>82000</v>
      </c>
      <c r="D196" s="157">
        <f t="shared" si="13"/>
        <v>205</v>
      </c>
      <c r="E196" s="153">
        <f t="shared" si="15"/>
        <v>0</v>
      </c>
      <c r="F196" s="153">
        <f t="shared" si="16"/>
        <v>205</v>
      </c>
      <c r="G196" s="157">
        <f t="shared" si="14"/>
        <v>82000</v>
      </c>
    </row>
    <row r="197" spans="1:7" x14ac:dyDescent="0.25">
      <c r="A197" s="154">
        <f t="shared" si="17"/>
        <v>50041</v>
      </c>
      <c r="B197" s="155">
        <v>181</v>
      </c>
      <c r="C197" s="156">
        <f t="shared" si="12"/>
        <v>82000</v>
      </c>
      <c r="D197" s="157">
        <f t="shared" si="13"/>
        <v>205</v>
      </c>
      <c r="E197" s="153">
        <f t="shared" si="15"/>
        <v>0</v>
      </c>
      <c r="F197" s="153">
        <f t="shared" si="16"/>
        <v>205</v>
      </c>
      <c r="G197" s="157">
        <f t="shared" si="14"/>
        <v>82000</v>
      </c>
    </row>
    <row r="198" spans="1:7" x14ac:dyDescent="0.25">
      <c r="A198" s="154">
        <f t="shared" si="17"/>
        <v>50072</v>
      </c>
      <c r="B198" s="155">
        <v>182</v>
      </c>
      <c r="C198" s="156">
        <f t="shared" si="12"/>
        <v>82000</v>
      </c>
      <c r="D198" s="157">
        <f t="shared" si="13"/>
        <v>205</v>
      </c>
      <c r="E198" s="153">
        <f t="shared" si="15"/>
        <v>0</v>
      </c>
      <c r="F198" s="153">
        <f t="shared" si="16"/>
        <v>205</v>
      </c>
      <c r="G198" s="157">
        <f t="shared" si="14"/>
        <v>82000</v>
      </c>
    </row>
    <row r="199" spans="1:7" x14ac:dyDescent="0.25">
      <c r="A199" s="154">
        <f t="shared" si="17"/>
        <v>50100</v>
      </c>
      <c r="B199" s="155">
        <v>183</v>
      </c>
      <c r="C199" s="156">
        <f t="shared" si="12"/>
        <v>82000</v>
      </c>
      <c r="D199" s="157">
        <f t="shared" si="13"/>
        <v>205</v>
      </c>
      <c r="E199" s="153">
        <f t="shared" si="15"/>
        <v>0</v>
      </c>
      <c r="F199" s="153">
        <f t="shared" si="16"/>
        <v>205</v>
      </c>
      <c r="G199" s="157">
        <f t="shared" si="14"/>
        <v>82000</v>
      </c>
    </row>
    <row r="200" spans="1:7" x14ac:dyDescent="0.25">
      <c r="A200" s="154">
        <f t="shared" si="17"/>
        <v>50131</v>
      </c>
      <c r="B200" s="155">
        <v>184</v>
      </c>
      <c r="C200" s="156">
        <f t="shared" si="12"/>
        <v>82000</v>
      </c>
      <c r="D200" s="157">
        <f t="shared" si="13"/>
        <v>205</v>
      </c>
      <c r="E200" s="153">
        <f t="shared" si="15"/>
        <v>0</v>
      </c>
      <c r="F200" s="153">
        <f t="shared" si="16"/>
        <v>205</v>
      </c>
      <c r="G200" s="157">
        <f t="shared" si="14"/>
        <v>82000</v>
      </c>
    </row>
    <row r="201" spans="1:7" x14ac:dyDescent="0.25">
      <c r="A201" s="154">
        <f t="shared" si="17"/>
        <v>50161</v>
      </c>
      <c r="B201" s="155">
        <v>185</v>
      </c>
      <c r="C201" s="156">
        <f t="shared" si="12"/>
        <v>82000</v>
      </c>
      <c r="D201" s="157">
        <f t="shared" si="13"/>
        <v>205</v>
      </c>
      <c r="E201" s="153">
        <f t="shared" si="15"/>
        <v>0</v>
      </c>
      <c r="F201" s="153">
        <f t="shared" si="16"/>
        <v>205</v>
      </c>
      <c r="G201" s="157">
        <f t="shared" si="14"/>
        <v>82000</v>
      </c>
    </row>
    <row r="202" spans="1:7" x14ac:dyDescent="0.25">
      <c r="A202" s="154">
        <f t="shared" si="17"/>
        <v>50192</v>
      </c>
      <c r="B202" s="155">
        <v>186</v>
      </c>
      <c r="C202" s="156">
        <f t="shared" si="12"/>
        <v>82000</v>
      </c>
      <c r="D202" s="157">
        <f t="shared" si="13"/>
        <v>205</v>
      </c>
      <c r="E202" s="153">
        <f t="shared" si="15"/>
        <v>0</v>
      </c>
      <c r="F202" s="153">
        <f t="shared" si="16"/>
        <v>205</v>
      </c>
      <c r="G202" s="157">
        <f t="shared" si="14"/>
        <v>82000</v>
      </c>
    </row>
    <row r="203" spans="1:7" x14ac:dyDescent="0.25">
      <c r="A203" s="154">
        <f t="shared" si="17"/>
        <v>50222</v>
      </c>
      <c r="B203" s="155">
        <v>187</v>
      </c>
      <c r="C203" s="156">
        <f t="shared" si="12"/>
        <v>82000</v>
      </c>
      <c r="D203" s="157">
        <f t="shared" si="13"/>
        <v>205</v>
      </c>
      <c r="E203" s="153">
        <f t="shared" si="15"/>
        <v>0</v>
      </c>
      <c r="F203" s="153">
        <f t="shared" si="16"/>
        <v>205</v>
      </c>
      <c r="G203" s="157">
        <f t="shared" si="14"/>
        <v>82000</v>
      </c>
    </row>
    <row r="204" spans="1:7" x14ac:dyDescent="0.25">
      <c r="A204" s="154">
        <f t="shared" si="17"/>
        <v>50253</v>
      </c>
      <c r="B204" s="155">
        <v>188</v>
      </c>
      <c r="C204" s="156">
        <f t="shared" si="12"/>
        <v>82000</v>
      </c>
      <c r="D204" s="157">
        <f t="shared" si="13"/>
        <v>205</v>
      </c>
      <c r="E204" s="153">
        <f t="shared" si="15"/>
        <v>0</v>
      </c>
      <c r="F204" s="153">
        <f t="shared" si="16"/>
        <v>205</v>
      </c>
      <c r="G204" s="157">
        <f t="shared" si="14"/>
        <v>82000</v>
      </c>
    </row>
    <row r="205" spans="1:7" x14ac:dyDescent="0.25">
      <c r="A205" s="154">
        <f t="shared" si="17"/>
        <v>50284</v>
      </c>
      <c r="B205" s="155">
        <v>189</v>
      </c>
      <c r="C205" s="156">
        <f t="shared" ref="C205:C257" si="18">G204</f>
        <v>82000</v>
      </c>
      <c r="D205" s="157">
        <f t="shared" ref="D205:D256" si="19">ROUND(C205*$E$13/12,2)</f>
        <v>205</v>
      </c>
      <c r="E205" s="153">
        <f t="shared" si="15"/>
        <v>0</v>
      </c>
      <c r="F205" s="153">
        <f t="shared" si="16"/>
        <v>205</v>
      </c>
      <c r="G205" s="157">
        <f t="shared" ref="G205:G257" si="20">C205-E205</f>
        <v>82000</v>
      </c>
    </row>
    <row r="206" spans="1:7" x14ac:dyDescent="0.25">
      <c r="A206" s="154">
        <f t="shared" si="17"/>
        <v>50314</v>
      </c>
      <c r="B206" s="155">
        <v>190</v>
      </c>
      <c r="C206" s="156">
        <f t="shared" si="18"/>
        <v>82000</v>
      </c>
      <c r="D206" s="157">
        <f t="shared" si="19"/>
        <v>205</v>
      </c>
      <c r="E206" s="153">
        <f t="shared" si="15"/>
        <v>0</v>
      </c>
      <c r="F206" s="153">
        <f t="shared" si="16"/>
        <v>205</v>
      </c>
      <c r="G206" s="157">
        <f t="shared" si="20"/>
        <v>82000</v>
      </c>
    </row>
    <row r="207" spans="1:7" x14ac:dyDescent="0.25">
      <c r="A207" s="154">
        <f t="shared" si="17"/>
        <v>50345</v>
      </c>
      <c r="B207" s="155">
        <v>191</v>
      </c>
      <c r="C207" s="156">
        <f t="shared" si="18"/>
        <v>82000</v>
      </c>
      <c r="D207" s="157">
        <f t="shared" si="19"/>
        <v>205</v>
      </c>
      <c r="E207" s="153">
        <f t="shared" si="15"/>
        <v>0</v>
      </c>
      <c r="F207" s="153">
        <f t="shared" si="16"/>
        <v>205</v>
      </c>
      <c r="G207" s="157">
        <f t="shared" si="20"/>
        <v>82000</v>
      </c>
    </row>
    <row r="208" spans="1:7" x14ac:dyDescent="0.25">
      <c r="A208" s="154">
        <f t="shared" si="17"/>
        <v>50375</v>
      </c>
      <c r="B208" s="155">
        <v>192</v>
      </c>
      <c r="C208" s="156">
        <f t="shared" si="18"/>
        <v>82000</v>
      </c>
      <c r="D208" s="157">
        <f t="shared" si="19"/>
        <v>205</v>
      </c>
      <c r="E208" s="153">
        <f t="shared" si="15"/>
        <v>0</v>
      </c>
      <c r="F208" s="153">
        <f t="shared" si="16"/>
        <v>205</v>
      </c>
      <c r="G208" s="157">
        <f t="shared" si="20"/>
        <v>82000</v>
      </c>
    </row>
    <row r="209" spans="1:7" x14ac:dyDescent="0.25">
      <c r="A209" s="154">
        <f t="shared" si="17"/>
        <v>50406</v>
      </c>
      <c r="B209" s="155">
        <v>193</v>
      </c>
      <c r="C209" s="156">
        <f t="shared" si="18"/>
        <v>82000</v>
      </c>
      <c r="D209" s="157">
        <f t="shared" si="19"/>
        <v>205</v>
      </c>
      <c r="E209" s="153">
        <f t="shared" si="15"/>
        <v>0</v>
      </c>
      <c r="F209" s="153">
        <f t="shared" si="16"/>
        <v>205</v>
      </c>
      <c r="G209" s="157">
        <f t="shared" si="20"/>
        <v>82000</v>
      </c>
    </row>
    <row r="210" spans="1:7" x14ac:dyDescent="0.25">
      <c r="A210" s="154">
        <f t="shared" si="17"/>
        <v>50437</v>
      </c>
      <c r="B210" s="155">
        <v>194</v>
      </c>
      <c r="C210" s="156">
        <f t="shared" si="18"/>
        <v>82000</v>
      </c>
      <c r="D210" s="157">
        <f t="shared" si="19"/>
        <v>205</v>
      </c>
      <c r="E210" s="153">
        <f t="shared" ref="E210:E257" si="21">PPMT($E$13/12,B210,$E$7,-$E$11,$E$12,0)</f>
        <v>0</v>
      </c>
      <c r="F210" s="153">
        <f t="shared" ref="F210:F256" si="22">ROUND(PMT($E$13/12,$E$7,-$E$11,$E$12),2)</f>
        <v>205</v>
      </c>
      <c r="G210" s="157">
        <f t="shared" si="20"/>
        <v>82000</v>
      </c>
    </row>
    <row r="211" spans="1:7" x14ac:dyDescent="0.25">
      <c r="A211" s="154">
        <f t="shared" si="17"/>
        <v>50465</v>
      </c>
      <c r="B211" s="155">
        <v>195</v>
      </c>
      <c r="C211" s="156">
        <f t="shared" si="18"/>
        <v>82000</v>
      </c>
      <c r="D211" s="157">
        <f t="shared" si="19"/>
        <v>205</v>
      </c>
      <c r="E211" s="153">
        <f t="shared" si="21"/>
        <v>0</v>
      </c>
      <c r="F211" s="153">
        <f t="shared" si="22"/>
        <v>205</v>
      </c>
      <c r="G211" s="157">
        <f t="shared" si="20"/>
        <v>82000</v>
      </c>
    </row>
    <row r="212" spans="1:7" x14ac:dyDescent="0.25">
      <c r="A212" s="154">
        <f t="shared" ref="A212:A256" si="23">EDATE(A211,1)</f>
        <v>50496</v>
      </c>
      <c r="B212" s="155">
        <v>196</v>
      </c>
      <c r="C212" s="156">
        <f t="shared" si="18"/>
        <v>82000</v>
      </c>
      <c r="D212" s="157">
        <f t="shared" si="19"/>
        <v>205</v>
      </c>
      <c r="E212" s="153">
        <f t="shared" si="21"/>
        <v>0</v>
      </c>
      <c r="F212" s="153">
        <f t="shared" si="22"/>
        <v>205</v>
      </c>
      <c r="G212" s="157">
        <f t="shared" si="20"/>
        <v>82000</v>
      </c>
    </row>
    <row r="213" spans="1:7" x14ac:dyDescent="0.25">
      <c r="A213" s="154">
        <f t="shared" si="23"/>
        <v>50526</v>
      </c>
      <c r="B213" s="155">
        <v>197</v>
      </c>
      <c r="C213" s="156">
        <f t="shared" si="18"/>
        <v>82000</v>
      </c>
      <c r="D213" s="157">
        <f t="shared" si="19"/>
        <v>205</v>
      </c>
      <c r="E213" s="153">
        <f t="shared" si="21"/>
        <v>0</v>
      </c>
      <c r="F213" s="153">
        <f t="shared" si="22"/>
        <v>205</v>
      </c>
      <c r="G213" s="157">
        <f t="shared" si="20"/>
        <v>82000</v>
      </c>
    </row>
    <row r="214" spans="1:7" x14ac:dyDescent="0.25">
      <c r="A214" s="154">
        <f t="shared" si="23"/>
        <v>50557</v>
      </c>
      <c r="B214" s="155">
        <v>198</v>
      </c>
      <c r="C214" s="156">
        <f t="shared" si="18"/>
        <v>82000</v>
      </c>
      <c r="D214" s="157">
        <f t="shared" si="19"/>
        <v>205</v>
      </c>
      <c r="E214" s="153">
        <f t="shared" si="21"/>
        <v>0</v>
      </c>
      <c r="F214" s="153">
        <f t="shared" si="22"/>
        <v>205</v>
      </c>
      <c r="G214" s="157">
        <f t="shared" si="20"/>
        <v>82000</v>
      </c>
    </row>
    <row r="215" spans="1:7" x14ac:dyDescent="0.25">
      <c r="A215" s="154">
        <f t="shared" si="23"/>
        <v>50587</v>
      </c>
      <c r="B215" s="155">
        <v>199</v>
      </c>
      <c r="C215" s="156">
        <f t="shared" si="18"/>
        <v>82000</v>
      </c>
      <c r="D215" s="157">
        <f t="shared" si="19"/>
        <v>205</v>
      </c>
      <c r="E215" s="153">
        <f t="shared" si="21"/>
        <v>0</v>
      </c>
      <c r="F215" s="153">
        <f t="shared" si="22"/>
        <v>205</v>
      </c>
      <c r="G215" s="157">
        <f t="shared" si="20"/>
        <v>82000</v>
      </c>
    </row>
    <row r="216" spans="1:7" x14ac:dyDescent="0.25">
      <c r="A216" s="154">
        <f t="shared" si="23"/>
        <v>50618</v>
      </c>
      <c r="B216" s="155">
        <v>200</v>
      </c>
      <c r="C216" s="156">
        <f t="shared" si="18"/>
        <v>82000</v>
      </c>
      <c r="D216" s="157">
        <f t="shared" si="19"/>
        <v>205</v>
      </c>
      <c r="E216" s="153">
        <f t="shared" si="21"/>
        <v>0</v>
      </c>
      <c r="F216" s="153">
        <f t="shared" si="22"/>
        <v>205</v>
      </c>
      <c r="G216" s="157">
        <f t="shared" si="20"/>
        <v>82000</v>
      </c>
    </row>
    <row r="217" spans="1:7" x14ac:dyDescent="0.25">
      <c r="A217" s="154">
        <f t="shared" si="23"/>
        <v>50649</v>
      </c>
      <c r="B217" s="155">
        <v>201</v>
      </c>
      <c r="C217" s="156">
        <f t="shared" si="18"/>
        <v>82000</v>
      </c>
      <c r="D217" s="157">
        <f t="shared" si="19"/>
        <v>205</v>
      </c>
      <c r="E217" s="153">
        <f t="shared" si="21"/>
        <v>0</v>
      </c>
      <c r="F217" s="153">
        <f t="shared" si="22"/>
        <v>205</v>
      </c>
      <c r="G217" s="157">
        <f t="shared" si="20"/>
        <v>82000</v>
      </c>
    </row>
    <row r="218" spans="1:7" x14ac:dyDescent="0.25">
      <c r="A218" s="154">
        <f t="shared" si="23"/>
        <v>50679</v>
      </c>
      <c r="B218" s="155">
        <v>202</v>
      </c>
      <c r="C218" s="156">
        <f t="shared" si="18"/>
        <v>82000</v>
      </c>
      <c r="D218" s="157">
        <f t="shared" si="19"/>
        <v>205</v>
      </c>
      <c r="E218" s="153">
        <f t="shared" si="21"/>
        <v>0</v>
      </c>
      <c r="F218" s="153">
        <f t="shared" si="22"/>
        <v>205</v>
      </c>
      <c r="G218" s="157">
        <f t="shared" si="20"/>
        <v>82000</v>
      </c>
    </row>
    <row r="219" spans="1:7" x14ac:dyDescent="0.25">
      <c r="A219" s="154">
        <f t="shared" si="23"/>
        <v>50710</v>
      </c>
      <c r="B219" s="155">
        <v>203</v>
      </c>
      <c r="C219" s="156">
        <f t="shared" si="18"/>
        <v>82000</v>
      </c>
      <c r="D219" s="157">
        <f t="shared" si="19"/>
        <v>205</v>
      </c>
      <c r="E219" s="153">
        <f t="shared" si="21"/>
        <v>0</v>
      </c>
      <c r="F219" s="153">
        <f t="shared" si="22"/>
        <v>205</v>
      </c>
      <c r="G219" s="157">
        <f t="shared" si="20"/>
        <v>82000</v>
      </c>
    </row>
    <row r="220" spans="1:7" x14ac:dyDescent="0.25">
      <c r="A220" s="154">
        <f t="shared" si="23"/>
        <v>50740</v>
      </c>
      <c r="B220" s="155">
        <v>204</v>
      </c>
      <c r="C220" s="156">
        <f t="shared" si="18"/>
        <v>82000</v>
      </c>
      <c r="D220" s="157">
        <f t="shared" si="19"/>
        <v>205</v>
      </c>
      <c r="E220" s="153">
        <f t="shared" si="21"/>
        <v>0</v>
      </c>
      <c r="F220" s="153">
        <f t="shared" si="22"/>
        <v>205</v>
      </c>
      <c r="G220" s="157">
        <f t="shared" si="20"/>
        <v>82000</v>
      </c>
    </row>
    <row r="221" spans="1:7" x14ac:dyDescent="0.25">
      <c r="A221" s="154">
        <f t="shared" si="23"/>
        <v>50771</v>
      </c>
      <c r="B221" s="155">
        <v>205</v>
      </c>
      <c r="C221" s="156">
        <f t="shared" si="18"/>
        <v>82000</v>
      </c>
      <c r="D221" s="157">
        <f t="shared" si="19"/>
        <v>205</v>
      </c>
      <c r="E221" s="153">
        <f t="shared" si="21"/>
        <v>0</v>
      </c>
      <c r="F221" s="153">
        <f t="shared" si="22"/>
        <v>205</v>
      </c>
      <c r="G221" s="157">
        <f t="shared" si="20"/>
        <v>82000</v>
      </c>
    </row>
    <row r="222" spans="1:7" x14ac:dyDescent="0.25">
      <c r="A222" s="154">
        <f t="shared" si="23"/>
        <v>50802</v>
      </c>
      <c r="B222" s="155">
        <v>206</v>
      </c>
      <c r="C222" s="156">
        <f t="shared" si="18"/>
        <v>82000</v>
      </c>
      <c r="D222" s="157">
        <f t="shared" si="19"/>
        <v>205</v>
      </c>
      <c r="E222" s="153">
        <f t="shared" si="21"/>
        <v>0</v>
      </c>
      <c r="F222" s="153">
        <f t="shared" si="22"/>
        <v>205</v>
      </c>
      <c r="G222" s="157">
        <f t="shared" si="20"/>
        <v>82000</v>
      </c>
    </row>
    <row r="223" spans="1:7" x14ac:dyDescent="0.25">
      <c r="A223" s="154">
        <f t="shared" si="23"/>
        <v>50830</v>
      </c>
      <c r="B223" s="155">
        <v>207</v>
      </c>
      <c r="C223" s="156">
        <f t="shared" si="18"/>
        <v>82000</v>
      </c>
      <c r="D223" s="157">
        <f t="shared" si="19"/>
        <v>205</v>
      </c>
      <c r="E223" s="153">
        <f t="shared" si="21"/>
        <v>0</v>
      </c>
      <c r="F223" s="153">
        <f t="shared" si="22"/>
        <v>205</v>
      </c>
      <c r="G223" s="157">
        <f t="shared" si="20"/>
        <v>82000</v>
      </c>
    </row>
    <row r="224" spans="1:7" x14ac:dyDescent="0.25">
      <c r="A224" s="154">
        <f t="shared" si="23"/>
        <v>50861</v>
      </c>
      <c r="B224" s="155">
        <v>208</v>
      </c>
      <c r="C224" s="156">
        <f t="shared" si="18"/>
        <v>82000</v>
      </c>
      <c r="D224" s="157">
        <f t="shared" si="19"/>
        <v>205</v>
      </c>
      <c r="E224" s="153">
        <f t="shared" si="21"/>
        <v>0</v>
      </c>
      <c r="F224" s="153">
        <f t="shared" si="22"/>
        <v>205</v>
      </c>
      <c r="G224" s="157">
        <f t="shared" si="20"/>
        <v>82000</v>
      </c>
    </row>
    <row r="225" spans="1:7" x14ac:dyDescent="0.25">
      <c r="A225" s="154">
        <f t="shared" si="23"/>
        <v>50891</v>
      </c>
      <c r="B225" s="155">
        <v>209</v>
      </c>
      <c r="C225" s="156">
        <f t="shared" si="18"/>
        <v>82000</v>
      </c>
      <c r="D225" s="157">
        <f t="shared" si="19"/>
        <v>205</v>
      </c>
      <c r="E225" s="153">
        <f t="shared" si="21"/>
        <v>0</v>
      </c>
      <c r="F225" s="153">
        <f t="shared" si="22"/>
        <v>205</v>
      </c>
      <c r="G225" s="157">
        <f t="shared" si="20"/>
        <v>82000</v>
      </c>
    </row>
    <row r="226" spans="1:7" x14ac:dyDescent="0.25">
      <c r="A226" s="154">
        <f t="shared" si="23"/>
        <v>50922</v>
      </c>
      <c r="B226" s="155">
        <v>210</v>
      </c>
      <c r="C226" s="156">
        <f t="shared" si="18"/>
        <v>82000</v>
      </c>
      <c r="D226" s="157">
        <f t="shared" si="19"/>
        <v>205</v>
      </c>
      <c r="E226" s="153">
        <f t="shared" si="21"/>
        <v>0</v>
      </c>
      <c r="F226" s="153">
        <f t="shared" si="22"/>
        <v>205</v>
      </c>
      <c r="G226" s="157">
        <f t="shared" si="20"/>
        <v>82000</v>
      </c>
    </row>
    <row r="227" spans="1:7" x14ac:dyDescent="0.25">
      <c r="A227" s="154">
        <f t="shared" si="23"/>
        <v>50952</v>
      </c>
      <c r="B227" s="155">
        <v>211</v>
      </c>
      <c r="C227" s="156">
        <f t="shared" si="18"/>
        <v>82000</v>
      </c>
      <c r="D227" s="157">
        <f t="shared" si="19"/>
        <v>205</v>
      </c>
      <c r="E227" s="153">
        <f t="shared" si="21"/>
        <v>0</v>
      </c>
      <c r="F227" s="153">
        <f t="shared" si="22"/>
        <v>205</v>
      </c>
      <c r="G227" s="157">
        <f t="shared" si="20"/>
        <v>82000</v>
      </c>
    </row>
    <row r="228" spans="1:7" x14ac:dyDescent="0.25">
      <c r="A228" s="154">
        <f t="shared" si="23"/>
        <v>50983</v>
      </c>
      <c r="B228" s="155">
        <v>212</v>
      </c>
      <c r="C228" s="156">
        <f t="shared" si="18"/>
        <v>82000</v>
      </c>
      <c r="D228" s="157">
        <f t="shared" si="19"/>
        <v>205</v>
      </c>
      <c r="E228" s="153">
        <f t="shared" si="21"/>
        <v>0</v>
      </c>
      <c r="F228" s="153">
        <f t="shared" si="22"/>
        <v>205</v>
      </c>
      <c r="G228" s="157">
        <f t="shared" si="20"/>
        <v>82000</v>
      </c>
    </row>
    <row r="229" spans="1:7" x14ac:dyDescent="0.25">
      <c r="A229" s="154">
        <f t="shared" si="23"/>
        <v>51014</v>
      </c>
      <c r="B229" s="155">
        <v>213</v>
      </c>
      <c r="C229" s="156">
        <f t="shared" si="18"/>
        <v>82000</v>
      </c>
      <c r="D229" s="157">
        <f t="shared" si="19"/>
        <v>205</v>
      </c>
      <c r="E229" s="153">
        <f t="shared" si="21"/>
        <v>0</v>
      </c>
      <c r="F229" s="153">
        <f t="shared" si="22"/>
        <v>205</v>
      </c>
      <c r="G229" s="157">
        <f t="shared" si="20"/>
        <v>82000</v>
      </c>
    </row>
    <row r="230" spans="1:7" x14ac:dyDescent="0.25">
      <c r="A230" s="154">
        <f t="shared" si="23"/>
        <v>51044</v>
      </c>
      <c r="B230" s="155">
        <v>214</v>
      </c>
      <c r="C230" s="156">
        <f t="shared" si="18"/>
        <v>82000</v>
      </c>
      <c r="D230" s="157">
        <f t="shared" si="19"/>
        <v>205</v>
      </c>
      <c r="E230" s="153">
        <f t="shared" si="21"/>
        <v>0</v>
      </c>
      <c r="F230" s="153">
        <f t="shared" si="22"/>
        <v>205</v>
      </c>
      <c r="G230" s="157">
        <f t="shared" si="20"/>
        <v>82000</v>
      </c>
    </row>
    <row r="231" spans="1:7" x14ac:dyDescent="0.25">
      <c r="A231" s="154">
        <f t="shared" si="23"/>
        <v>51075</v>
      </c>
      <c r="B231" s="155">
        <v>215</v>
      </c>
      <c r="C231" s="156">
        <f t="shared" si="18"/>
        <v>82000</v>
      </c>
      <c r="D231" s="157">
        <f t="shared" si="19"/>
        <v>205</v>
      </c>
      <c r="E231" s="153">
        <f t="shared" si="21"/>
        <v>0</v>
      </c>
      <c r="F231" s="153">
        <f t="shared" si="22"/>
        <v>205</v>
      </c>
      <c r="G231" s="157">
        <f t="shared" si="20"/>
        <v>82000</v>
      </c>
    </row>
    <row r="232" spans="1:7" x14ac:dyDescent="0.25">
      <c r="A232" s="154">
        <f t="shared" si="23"/>
        <v>51105</v>
      </c>
      <c r="B232" s="155">
        <v>216</v>
      </c>
      <c r="C232" s="156">
        <f t="shared" si="18"/>
        <v>82000</v>
      </c>
      <c r="D232" s="157">
        <f t="shared" si="19"/>
        <v>205</v>
      </c>
      <c r="E232" s="153">
        <f t="shared" si="21"/>
        <v>0</v>
      </c>
      <c r="F232" s="153">
        <f t="shared" si="22"/>
        <v>205</v>
      </c>
      <c r="G232" s="157">
        <f t="shared" si="20"/>
        <v>82000</v>
      </c>
    </row>
    <row r="233" spans="1:7" x14ac:dyDescent="0.25">
      <c r="A233" s="154">
        <f t="shared" si="23"/>
        <v>51136</v>
      </c>
      <c r="B233" s="155">
        <v>217</v>
      </c>
      <c r="C233" s="156">
        <f t="shared" si="18"/>
        <v>82000</v>
      </c>
      <c r="D233" s="157">
        <f t="shared" si="19"/>
        <v>205</v>
      </c>
      <c r="E233" s="153">
        <f t="shared" si="21"/>
        <v>0</v>
      </c>
      <c r="F233" s="153">
        <f t="shared" si="22"/>
        <v>205</v>
      </c>
      <c r="G233" s="157">
        <f t="shared" si="20"/>
        <v>82000</v>
      </c>
    </row>
    <row r="234" spans="1:7" x14ac:dyDescent="0.25">
      <c r="A234" s="154">
        <f t="shared" si="23"/>
        <v>51167</v>
      </c>
      <c r="B234" s="155">
        <v>218</v>
      </c>
      <c r="C234" s="156">
        <f t="shared" si="18"/>
        <v>82000</v>
      </c>
      <c r="D234" s="157">
        <f t="shared" si="19"/>
        <v>205</v>
      </c>
      <c r="E234" s="153">
        <f t="shared" si="21"/>
        <v>0</v>
      </c>
      <c r="F234" s="153">
        <f t="shared" si="22"/>
        <v>205</v>
      </c>
      <c r="G234" s="157">
        <f t="shared" si="20"/>
        <v>82000</v>
      </c>
    </row>
    <row r="235" spans="1:7" x14ac:dyDescent="0.25">
      <c r="A235" s="154">
        <f t="shared" si="23"/>
        <v>51196</v>
      </c>
      <c r="B235" s="155">
        <v>219</v>
      </c>
      <c r="C235" s="156">
        <f t="shared" si="18"/>
        <v>82000</v>
      </c>
      <c r="D235" s="157">
        <f t="shared" si="19"/>
        <v>205</v>
      </c>
      <c r="E235" s="153">
        <f t="shared" si="21"/>
        <v>0</v>
      </c>
      <c r="F235" s="153">
        <f t="shared" si="22"/>
        <v>205</v>
      </c>
      <c r="G235" s="157">
        <f t="shared" si="20"/>
        <v>82000</v>
      </c>
    </row>
    <row r="236" spans="1:7" x14ac:dyDescent="0.25">
      <c r="A236" s="154">
        <f t="shared" si="23"/>
        <v>51227</v>
      </c>
      <c r="B236" s="155">
        <v>220</v>
      </c>
      <c r="C236" s="156">
        <f t="shared" si="18"/>
        <v>82000</v>
      </c>
      <c r="D236" s="157">
        <f t="shared" si="19"/>
        <v>205</v>
      </c>
      <c r="E236" s="153">
        <f t="shared" si="21"/>
        <v>0</v>
      </c>
      <c r="F236" s="153">
        <f t="shared" si="22"/>
        <v>205</v>
      </c>
      <c r="G236" s="157">
        <f t="shared" si="20"/>
        <v>82000</v>
      </c>
    </row>
    <row r="237" spans="1:7" x14ac:dyDescent="0.25">
      <c r="A237" s="154">
        <f t="shared" si="23"/>
        <v>51257</v>
      </c>
      <c r="B237" s="155">
        <v>221</v>
      </c>
      <c r="C237" s="156">
        <f t="shared" si="18"/>
        <v>82000</v>
      </c>
      <c r="D237" s="157">
        <f t="shared" si="19"/>
        <v>205</v>
      </c>
      <c r="E237" s="153">
        <f t="shared" si="21"/>
        <v>0</v>
      </c>
      <c r="F237" s="153">
        <f t="shared" si="22"/>
        <v>205</v>
      </c>
      <c r="G237" s="157">
        <f t="shared" si="20"/>
        <v>82000</v>
      </c>
    </row>
    <row r="238" spans="1:7" x14ac:dyDescent="0.25">
      <c r="A238" s="154">
        <f t="shared" si="23"/>
        <v>51288</v>
      </c>
      <c r="B238" s="155">
        <v>222</v>
      </c>
      <c r="C238" s="156">
        <f t="shared" si="18"/>
        <v>82000</v>
      </c>
      <c r="D238" s="157">
        <f t="shared" si="19"/>
        <v>205</v>
      </c>
      <c r="E238" s="153">
        <f t="shared" si="21"/>
        <v>0</v>
      </c>
      <c r="F238" s="153">
        <f t="shared" si="22"/>
        <v>205</v>
      </c>
      <c r="G238" s="157">
        <f t="shared" si="20"/>
        <v>82000</v>
      </c>
    </row>
    <row r="239" spans="1:7" x14ac:dyDescent="0.25">
      <c r="A239" s="154">
        <f t="shared" si="23"/>
        <v>51318</v>
      </c>
      <c r="B239" s="155">
        <v>223</v>
      </c>
      <c r="C239" s="156">
        <f t="shared" si="18"/>
        <v>82000</v>
      </c>
      <c r="D239" s="157">
        <f t="shared" si="19"/>
        <v>205</v>
      </c>
      <c r="E239" s="153">
        <f t="shared" si="21"/>
        <v>0</v>
      </c>
      <c r="F239" s="153">
        <f t="shared" si="22"/>
        <v>205</v>
      </c>
      <c r="G239" s="157">
        <f t="shared" si="20"/>
        <v>82000</v>
      </c>
    </row>
    <row r="240" spans="1:7" x14ac:dyDescent="0.25">
      <c r="A240" s="154">
        <f t="shared" si="23"/>
        <v>51349</v>
      </c>
      <c r="B240" s="155">
        <v>224</v>
      </c>
      <c r="C240" s="156">
        <f t="shared" si="18"/>
        <v>82000</v>
      </c>
      <c r="D240" s="157">
        <f t="shared" si="19"/>
        <v>205</v>
      </c>
      <c r="E240" s="153">
        <f t="shared" si="21"/>
        <v>0</v>
      </c>
      <c r="F240" s="153">
        <f t="shared" si="22"/>
        <v>205</v>
      </c>
      <c r="G240" s="157">
        <f t="shared" si="20"/>
        <v>82000</v>
      </c>
    </row>
    <row r="241" spans="1:7" x14ac:dyDescent="0.25">
      <c r="A241" s="154">
        <f t="shared" si="23"/>
        <v>51380</v>
      </c>
      <c r="B241" s="155">
        <v>225</v>
      </c>
      <c r="C241" s="156">
        <f t="shared" si="18"/>
        <v>82000</v>
      </c>
      <c r="D241" s="157">
        <f t="shared" si="19"/>
        <v>205</v>
      </c>
      <c r="E241" s="153">
        <f t="shared" si="21"/>
        <v>0</v>
      </c>
      <c r="F241" s="153">
        <f t="shared" si="22"/>
        <v>205</v>
      </c>
      <c r="G241" s="157">
        <f t="shared" si="20"/>
        <v>82000</v>
      </c>
    </row>
    <row r="242" spans="1:7" x14ac:dyDescent="0.25">
      <c r="A242" s="154">
        <f t="shared" si="23"/>
        <v>51410</v>
      </c>
      <c r="B242" s="155">
        <v>226</v>
      </c>
      <c r="C242" s="156">
        <f t="shared" si="18"/>
        <v>82000</v>
      </c>
      <c r="D242" s="157">
        <f t="shared" si="19"/>
        <v>205</v>
      </c>
      <c r="E242" s="153">
        <f t="shared" si="21"/>
        <v>0</v>
      </c>
      <c r="F242" s="153">
        <f t="shared" si="22"/>
        <v>205</v>
      </c>
      <c r="G242" s="157">
        <f t="shared" si="20"/>
        <v>82000</v>
      </c>
    </row>
    <row r="243" spans="1:7" x14ac:dyDescent="0.25">
      <c r="A243" s="154">
        <f t="shared" si="23"/>
        <v>51441</v>
      </c>
      <c r="B243" s="155">
        <v>227</v>
      </c>
      <c r="C243" s="156">
        <f t="shared" si="18"/>
        <v>82000</v>
      </c>
      <c r="D243" s="157">
        <f t="shared" si="19"/>
        <v>205</v>
      </c>
      <c r="E243" s="153">
        <f t="shared" si="21"/>
        <v>0</v>
      </c>
      <c r="F243" s="153">
        <f t="shared" si="22"/>
        <v>205</v>
      </c>
      <c r="G243" s="157">
        <f t="shared" si="20"/>
        <v>82000</v>
      </c>
    </row>
    <row r="244" spans="1:7" x14ac:dyDescent="0.25">
      <c r="A244" s="154">
        <f t="shared" si="23"/>
        <v>51471</v>
      </c>
      <c r="B244" s="155">
        <v>228</v>
      </c>
      <c r="C244" s="156">
        <f t="shared" si="18"/>
        <v>82000</v>
      </c>
      <c r="D244" s="157">
        <f t="shared" si="19"/>
        <v>205</v>
      </c>
      <c r="E244" s="153">
        <f t="shared" si="21"/>
        <v>0</v>
      </c>
      <c r="F244" s="153">
        <f t="shared" si="22"/>
        <v>205</v>
      </c>
      <c r="G244" s="157">
        <f t="shared" si="20"/>
        <v>82000</v>
      </c>
    </row>
    <row r="245" spans="1:7" x14ac:dyDescent="0.25">
      <c r="A245" s="154">
        <f t="shared" si="23"/>
        <v>51502</v>
      </c>
      <c r="B245" s="155">
        <v>229</v>
      </c>
      <c r="C245" s="156">
        <f t="shared" si="18"/>
        <v>82000</v>
      </c>
      <c r="D245" s="157">
        <f t="shared" si="19"/>
        <v>205</v>
      </c>
      <c r="E245" s="153">
        <f t="shared" si="21"/>
        <v>0</v>
      </c>
      <c r="F245" s="153">
        <f t="shared" si="22"/>
        <v>205</v>
      </c>
      <c r="G245" s="157">
        <f t="shared" si="20"/>
        <v>82000</v>
      </c>
    </row>
    <row r="246" spans="1:7" x14ac:dyDescent="0.25">
      <c r="A246" s="154">
        <f t="shared" si="23"/>
        <v>51533</v>
      </c>
      <c r="B246" s="155">
        <v>230</v>
      </c>
      <c r="C246" s="156">
        <f t="shared" si="18"/>
        <v>82000</v>
      </c>
      <c r="D246" s="157">
        <f t="shared" si="19"/>
        <v>205</v>
      </c>
      <c r="E246" s="153">
        <f t="shared" si="21"/>
        <v>0</v>
      </c>
      <c r="F246" s="153">
        <f t="shared" si="22"/>
        <v>205</v>
      </c>
      <c r="G246" s="157">
        <f t="shared" si="20"/>
        <v>82000</v>
      </c>
    </row>
    <row r="247" spans="1:7" x14ac:dyDescent="0.25">
      <c r="A247" s="154">
        <f t="shared" si="23"/>
        <v>51561</v>
      </c>
      <c r="B247" s="155">
        <v>231</v>
      </c>
      <c r="C247" s="156">
        <f t="shared" si="18"/>
        <v>82000</v>
      </c>
      <c r="D247" s="157">
        <f t="shared" si="19"/>
        <v>205</v>
      </c>
      <c r="E247" s="153">
        <f t="shared" si="21"/>
        <v>0</v>
      </c>
      <c r="F247" s="153">
        <f t="shared" si="22"/>
        <v>205</v>
      </c>
      <c r="G247" s="157">
        <f t="shared" si="20"/>
        <v>82000</v>
      </c>
    </row>
    <row r="248" spans="1:7" x14ac:dyDescent="0.25">
      <c r="A248" s="154">
        <f t="shared" si="23"/>
        <v>51592</v>
      </c>
      <c r="B248" s="155">
        <v>232</v>
      </c>
      <c r="C248" s="156">
        <f t="shared" si="18"/>
        <v>82000</v>
      </c>
      <c r="D248" s="157">
        <f t="shared" si="19"/>
        <v>205</v>
      </c>
      <c r="E248" s="153">
        <f t="shared" si="21"/>
        <v>0</v>
      </c>
      <c r="F248" s="153">
        <f t="shared" si="22"/>
        <v>205</v>
      </c>
      <c r="G248" s="157">
        <f t="shared" si="20"/>
        <v>82000</v>
      </c>
    </row>
    <row r="249" spans="1:7" x14ac:dyDescent="0.25">
      <c r="A249" s="154">
        <f t="shared" si="23"/>
        <v>51622</v>
      </c>
      <c r="B249" s="155">
        <v>233</v>
      </c>
      <c r="C249" s="156">
        <f t="shared" si="18"/>
        <v>82000</v>
      </c>
      <c r="D249" s="157">
        <f t="shared" si="19"/>
        <v>205</v>
      </c>
      <c r="E249" s="153">
        <f t="shared" si="21"/>
        <v>0</v>
      </c>
      <c r="F249" s="153">
        <f t="shared" si="22"/>
        <v>205</v>
      </c>
      <c r="G249" s="157">
        <f t="shared" si="20"/>
        <v>82000</v>
      </c>
    </row>
    <row r="250" spans="1:7" x14ac:dyDescent="0.25">
      <c r="A250" s="154">
        <f t="shared" si="23"/>
        <v>51653</v>
      </c>
      <c r="B250" s="155">
        <v>234</v>
      </c>
      <c r="C250" s="156">
        <f t="shared" si="18"/>
        <v>82000</v>
      </c>
      <c r="D250" s="157">
        <f t="shared" si="19"/>
        <v>205</v>
      </c>
      <c r="E250" s="153">
        <f t="shared" si="21"/>
        <v>0</v>
      </c>
      <c r="F250" s="153">
        <f t="shared" si="22"/>
        <v>205</v>
      </c>
      <c r="G250" s="157">
        <f t="shared" si="20"/>
        <v>82000</v>
      </c>
    </row>
    <row r="251" spans="1:7" x14ac:dyDescent="0.25">
      <c r="A251" s="154">
        <f t="shared" si="23"/>
        <v>51683</v>
      </c>
      <c r="B251" s="155">
        <v>235</v>
      </c>
      <c r="C251" s="156">
        <f t="shared" si="18"/>
        <v>82000</v>
      </c>
      <c r="D251" s="157">
        <f t="shared" si="19"/>
        <v>205</v>
      </c>
      <c r="E251" s="153">
        <f t="shared" si="21"/>
        <v>0</v>
      </c>
      <c r="F251" s="153">
        <f t="shared" si="22"/>
        <v>205</v>
      </c>
      <c r="G251" s="157">
        <f t="shared" si="20"/>
        <v>82000</v>
      </c>
    </row>
    <row r="252" spans="1:7" x14ac:dyDescent="0.25">
      <c r="A252" s="154">
        <f t="shared" si="23"/>
        <v>51714</v>
      </c>
      <c r="B252" s="155">
        <v>236</v>
      </c>
      <c r="C252" s="156">
        <f t="shared" si="18"/>
        <v>82000</v>
      </c>
      <c r="D252" s="157">
        <f t="shared" si="19"/>
        <v>205</v>
      </c>
      <c r="E252" s="153">
        <f t="shared" si="21"/>
        <v>0</v>
      </c>
      <c r="F252" s="153">
        <f t="shared" si="22"/>
        <v>205</v>
      </c>
      <c r="G252" s="157">
        <f t="shared" si="20"/>
        <v>82000</v>
      </c>
    </row>
    <row r="253" spans="1:7" x14ac:dyDescent="0.25">
      <c r="A253" s="154">
        <f t="shared" si="23"/>
        <v>51745</v>
      </c>
      <c r="B253" s="155">
        <v>237</v>
      </c>
      <c r="C253" s="156">
        <f t="shared" si="18"/>
        <v>82000</v>
      </c>
      <c r="D253" s="157">
        <f t="shared" si="19"/>
        <v>205</v>
      </c>
      <c r="E253" s="153">
        <f t="shared" si="21"/>
        <v>0</v>
      </c>
      <c r="F253" s="153">
        <f t="shared" si="22"/>
        <v>205</v>
      </c>
      <c r="G253" s="157">
        <f t="shared" si="20"/>
        <v>82000</v>
      </c>
    </row>
    <row r="254" spans="1:7" x14ac:dyDescent="0.25">
      <c r="A254" s="154">
        <f t="shared" si="23"/>
        <v>51775</v>
      </c>
      <c r="B254" s="155">
        <v>238</v>
      </c>
      <c r="C254" s="156">
        <f t="shared" si="18"/>
        <v>82000</v>
      </c>
      <c r="D254" s="157">
        <f t="shared" si="19"/>
        <v>205</v>
      </c>
      <c r="E254" s="153">
        <f t="shared" si="21"/>
        <v>0</v>
      </c>
      <c r="F254" s="153">
        <f t="shared" si="22"/>
        <v>205</v>
      </c>
      <c r="G254" s="157">
        <f t="shared" si="20"/>
        <v>82000</v>
      </c>
    </row>
    <row r="255" spans="1:7" x14ac:dyDescent="0.25">
      <c r="A255" s="154">
        <f t="shared" si="23"/>
        <v>51806</v>
      </c>
      <c r="B255" s="155">
        <v>239</v>
      </c>
      <c r="C255" s="156">
        <f t="shared" si="18"/>
        <v>82000</v>
      </c>
      <c r="D255" s="157">
        <f t="shared" si="19"/>
        <v>205</v>
      </c>
      <c r="E255" s="153">
        <f t="shared" si="21"/>
        <v>0</v>
      </c>
      <c r="F255" s="153">
        <f t="shared" si="22"/>
        <v>205</v>
      </c>
      <c r="G255" s="157">
        <f t="shared" si="20"/>
        <v>82000</v>
      </c>
    </row>
    <row r="256" spans="1:7" x14ac:dyDescent="0.25">
      <c r="A256" s="154">
        <f t="shared" si="23"/>
        <v>51836</v>
      </c>
      <c r="B256" s="155">
        <v>240</v>
      </c>
      <c r="C256" s="156">
        <f t="shared" si="18"/>
        <v>82000</v>
      </c>
      <c r="D256" s="157">
        <f t="shared" si="19"/>
        <v>205</v>
      </c>
      <c r="E256" s="153">
        <f t="shared" si="21"/>
        <v>0</v>
      </c>
      <c r="F256" s="153">
        <f t="shared" si="22"/>
        <v>205</v>
      </c>
      <c r="G256" s="157">
        <f t="shared" si="20"/>
        <v>82000</v>
      </c>
    </row>
    <row r="257" spans="1:7" x14ac:dyDescent="0.25">
      <c r="A257" s="154">
        <v>51883</v>
      </c>
      <c r="B257" s="155">
        <v>241</v>
      </c>
      <c r="C257" s="156">
        <f t="shared" si="18"/>
        <v>82000</v>
      </c>
      <c r="D257" s="157">
        <f>ROUND(C257*$E$13/12,2)*17/31</f>
        <v>112.41935483870968</v>
      </c>
      <c r="E257" s="153">
        <f t="shared" si="21"/>
        <v>0</v>
      </c>
      <c r="F257" s="153">
        <f>D257+E257</f>
        <v>112.41935483870968</v>
      </c>
      <c r="G257" s="157">
        <f t="shared" si="20"/>
        <v>82000</v>
      </c>
    </row>
    <row r="258" spans="1:7" x14ac:dyDescent="0.25">
      <c r="A258" s="154"/>
      <c r="B258" s="155"/>
      <c r="C258" s="156"/>
      <c r="D258" s="157"/>
      <c r="E258" s="157"/>
      <c r="F258" s="157"/>
      <c r="G258" s="157"/>
    </row>
    <row r="259" spans="1:7" x14ac:dyDescent="0.25">
      <c r="A259" s="154"/>
      <c r="B259" s="155"/>
      <c r="C259" s="156"/>
      <c r="D259" s="157"/>
      <c r="E259" s="157"/>
      <c r="F259" s="157"/>
      <c r="G259" s="157"/>
    </row>
    <row r="260" spans="1:7" x14ac:dyDescent="0.25">
      <c r="A260" s="154"/>
      <c r="B260" s="155"/>
      <c r="C260" s="156"/>
      <c r="D260" s="157"/>
      <c r="E260" s="157"/>
      <c r="F260" s="157"/>
      <c r="G260" s="157"/>
    </row>
    <row r="261" spans="1:7" x14ac:dyDescent="0.25">
      <c r="A261" s="154"/>
      <c r="B261" s="155"/>
      <c r="C261" s="156"/>
      <c r="D261" s="157"/>
      <c r="E261" s="157"/>
      <c r="F261" s="157"/>
      <c r="G261" s="157"/>
    </row>
    <row r="262" spans="1:7" x14ac:dyDescent="0.25">
      <c r="A262" s="154"/>
      <c r="B262" s="155"/>
      <c r="C262" s="156"/>
      <c r="D262" s="157"/>
      <c r="E262" s="157"/>
      <c r="F262" s="157"/>
      <c r="G262" s="157"/>
    </row>
    <row r="263" spans="1:7" x14ac:dyDescent="0.25">
      <c r="A263" s="154"/>
      <c r="B263" s="155"/>
      <c r="C263" s="156"/>
      <c r="D263" s="157"/>
      <c r="E263" s="157"/>
      <c r="F263" s="157"/>
      <c r="G263" s="157"/>
    </row>
    <row r="264" spans="1:7" x14ac:dyDescent="0.25">
      <c r="A264" s="154"/>
      <c r="B264" s="155"/>
      <c r="C264" s="156"/>
      <c r="D264" s="157"/>
      <c r="E264" s="157"/>
      <c r="F264" s="157"/>
      <c r="G264" s="157"/>
    </row>
    <row r="265" spans="1:7" x14ac:dyDescent="0.25">
      <c r="A265" s="154"/>
      <c r="B265" s="155"/>
      <c r="C265" s="156"/>
      <c r="D265" s="157"/>
      <c r="E265" s="157"/>
      <c r="F265" s="157"/>
      <c r="G265" s="157"/>
    </row>
    <row r="266" spans="1:7" x14ac:dyDescent="0.25">
      <c r="A266" s="154"/>
      <c r="B266" s="155"/>
      <c r="C266" s="156"/>
      <c r="D266" s="157"/>
      <c r="E266" s="157"/>
      <c r="F266" s="157"/>
      <c r="G266" s="157"/>
    </row>
    <row r="267" spans="1:7" x14ac:dyDescent="0.25">
      <c r="A267" s="154"/>
      <c r="B267" s="155"/>
      <c r="C267" s="156"/>
      <c r="D267" s="157"/>
      <c r="E267" s="157"/>
      <c r="F267" s="157"/>
      <c r="G267" s="157"/>
    </row>
    <row r="268" spans="1:7" x14ac:dyDescent="0.25">
      <c r="A268" s="154"/>
      <c r="B268" s="155"/>
      <c r="C268" s="156"/>
      <c r="D268" s="157"/>
      <c r="E268" s="157"/>
      <c r="F268" s="157"/>
      <c r="G268" s="157"/>
    </row>
    <row r="269" spans="1:7" x14ac:dyDescent="0.25">
      <c r="A269" s="154"/>
      <c r="B269" s="155"/>
      <c r="C269" s="156"/>
      <c r="D269" s="157"/>
      <c r="E269" s="157"/>
      <c r="F269" s="157"/>
      <c r="G269" s="157"/>
    </row>
    <row r="270" spans="1:7" x14ac:dyDescent="0.25">
      <c r="A270" s="154"/>
      <c r="B270" s="155"/>
      <c r="C270" s="156"/>
      <c r="D270" s="157"/>
      <c r="E270" s="157"/>
      <c r="F270" s="157"/>
      <c r="G270" s="157"/>
    </row>
    <row r="271" spans="1:7" x14ac:dyDescent="0.25">
      <c r="A271" s="154"/>
      <c r="B271" s="155"/>
      <c r="C271" s="156"/>
      <c r="D271" s="157"/>
      <c r="E271" s="157"/>
      <c r="F271" s="157"/>
      <c r="G271" s="157"/>
    </row>
    <row r="272" spans="1:7" x14ac:dyDescent="0.25">
      <c r="A272" s="154"/>
      <c r="B272" s="155"/>
      <c r="C272" s="156"/>
      <c r="D272" s="157"/>
      <c r="E272" s="157"/>
      <c r="F272" s="157"/>
      <c r="G272" s="157"/>
    </row>
    <row r="273" spans="1:7" x14ac:dyDescent="0.25">
      <c r="A273" s="154"/>
      <c r="B273" s="155"/>
      <c r="C273" s="156"/>
      <c r="D273" s="157"/>
      <c r="E273" s="157"/>
      <c r="F273" s="157"/>
      <c r="G273" s="157"/>
    </row>
    <row r="274" spans="1:7" x14ac:dyDescent="0.25">
      <c r="A274" s="154"/>
      <c r="B274" s="155"/>
      <c r="C274" s="156"/>
      <c r="D274" s="157"/>
      <c r="E274" s="157"/>
      <c r="F274" s="157"/>
      <c r="G274" s="157"/>
    </row>
    <row r="275" spans="1:7" x14ac:dyDescent="0.25">
      <c r="A275" s="154"/>
      <c r="B275" s="155"/>
      <c r="C275" s="156"/>
      <c r="D275" s="157"/>
      <c r="E275" s="157"/>
      <c r="F275" s="157"/>
      <c r="G275" s="157"/>
    </row>
    <row r="276" spans="1:7" x14ac:dyDescent="0.25">
      <c r="A276" s="154"/>
      <c r="B276" s="155"/>
      <c r="C276" s="156"/>
      <c r="D276" s="157"/>
      <c r="E276" s="157"/>
      <c r="F276" s="157"/>
      <c r="G276" s="157"/>
    </row>
    <row r="277" spans="1:7" x14ac:dyDescent="0.25">
      <c r="A277" s="154"/>
      <c r="B277" s="155"/>
      <c r="C277" s="156"/>
      <c r="D277" s="157"/>
      <c r="E277" s="157"/>
      <c r="F277" s="157"/>
      <c r="G277" s="157"/>
    </row>
    <row r="278" spans="1:7" x14ac:dyDescent="0.25">
      <c r="A278" s="154"/>
      <c r="B278" s="155"/>
      <c r="C278" s="156"/>
      <c r="D278" s="157"/>
      <c r="E278" s="157"/>
      <c r="F278" s="157"/>
      <c r="G278" s="157"/>
    </row>
    <row r="279" spans="1:7" x14ac:dyDescent="0.25">
      <c r="A279" s="154"/>
      <c r="B279" s="155"/>
      <c r="C279" s="156"/>
      <c r="D279" s="157"/>
      <c r="E279" s="157"/>
      <c r="F279" s="157"/>
      <c r="G279" s="157"/>
    </row>
    <row r="280" spans="1:7" x14ac:dyDescent="0.25">
      <c r="A280" s="154"/>
      <c r="B280" s="155"/>
      <c r="C280" s="156"/>
      <c r="D280" s="157"/>
      <c r="E280" s="157"/>
      <c r="F280" s="157"/>
      <c r="G280" s="157"/>
    </row>
    <row r="281" spans="1:7" x14ac:dyDescent="0.25">
      <c r="A281" s="154"/>
      <c r="B281" s="155"/>
      <c r="C281" s="156"/>
      <c r="D281" s="157"/>
      <c r="E281" s="157"/>
      <c r="F281" s="157"/>
      <c r="G281" s="157"/>
    </row>
    <row r="282" spans="1:7" x14ac:dyDescent="0.25">
      <c r="A282" s="154"/>
      <c r="B282" s="155"/>
      <c r="C282" s="156"/>
      <c r="D282" s="157"/>
      <c r="E282" s="157"/>
      <c r="F282" s="157"/>
      <c r="G282" s="15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58"/>
  <sheetViews>
    <sheetView zoomScaleNormal="100" workbookViewId="0">
      <selection activeCell="G9" sqref="G9"/>
    </sheetView>
  </sheetViews>
  <sheetFormatPr defaultRowHeight="15" x14ac:dyDescent="0.25"/>
  <cols>
    <col min="1" max="1" width="9.140625" style="158"/>
    <col min="2" max="2" width="7.85546875" style="158" customWidth="1"/>
    <col min="3" max="3" width="14.7109375" style="158" customWidth="1"/>
    <col min="4" max="4" width="14.28515625" style="158" customWidth="1"/>
    <col min="5" max="7" width="14.7109375" style="158" customWidth="1"/>
    <col min="8" max="16384" width="9.140625" style="158"/>
  </cols>
  <sheetData>
    <row r="1" spans="1:13" x14ac:dyDescent="0.25">
      <c r="A1" s="123"/>
      <c r="B1" s="123"/>
      <c r="C1" s="123"/>
      <c r="D1" s="123"/>
      <c r="E1" s="123"/>
      <c r="F1" s="123"/>
      <c r="G1" s="124"/>
    </row>
    <row r="2" spans="1:13" x14ac:dyDescent="0.25">
      <c r="A2" s="123"/>
      <c r="B2" s="123"/>
      <c r="C2" s="123"/>
      <c r="D2" s="123"/>
      <c r="E2" s="123"/>
      <c r="F2" s="125"/>
      <c r="G2" s="126"/>
    </row>
    <row r="3" spans="1:13" x14ac:dyDescent="0.25">
      <c r="A3" s="123"/>
      <c r="B3" s="123"/>
      <c r="C3" s="123"/>
      <c r="D3" s="123"/>
      <c r="E3" s="123"/>
      <c r="F3" s="125"/>
      <c r="G3" s="126"/>
    </row>
    <row r="4" spans="1:13" ht="21" x14ac:dyDescent="0.35">
      <c r="A4" s="123"/>
      <c r="B4" s="160" t="s">
        <v>58</v>
      </c>
      <c r="C4" s="123"/>
      <c r="D4" s="123"/>
      <c r="E4" s="161"/>
      <c r="F4" s="162" t="str">
        <f>'[1]Lisa 3_RaM'!D6</f>
        <v>Rapla maakond, Rapla vald, Rapla linn, Tallinna mnt 14 ja Hariduse tn 6</v>
      </c>
      <c r="G4" s="163"/>
      <c r="K4" s="164"/>
      <c r="L4" s="165"/>
    </row>
    <row r="5" spans="1:13" x14ac:dyDescent="0.25">
      <c r="A5" s="123"/>
      <c r="B5" s="123"/>
      <c r="C5" s="123"/>
      <c r="D5" s="123"/>
      <c r="E5" s="127"/>
      <c r="F5" s="130"/>
      <c r="G5" s="123"/>
      <c r="K5" s="166"/>
      <c r="L5" s="165"/>
    </row>
    <row r="6" spans="1:13" x14ac:dyDescent="0.25">
      <c r="A6" s="123"/>
      <c r="B6" s="167" t="s">
        <v>30</v>
      </c>
      <c r="C6" s="168"/>
      <c r="D6" s="169"/>
      <c r="E6" s="134">
        <v>44579</v>
      </c>
      <c r="F6" s="135"/>
      <c r="G6" s="123"/>
      <c r="K6" s="170"/>
      <c r="L6" s="170"/>
    </row>
    <row r="7" spans="1:13" x14ac:dyDescent="0.25">
      <c r="A7" s="123"/>
      <c r="B7" s="171" t="s">
        <v>31</v>
      </c>
      <c r="C7" s="155"/>
      <c r="E7" s="138">
        <v>241</v>
      </c>
      <c r="F7" s="139" t="s">
        <v>21</v>
      </c>
      <c r="G7" s="123"/>
      <c r="K7" s="172"/>
      <c r="L7" s="172"/>
    </row>
    <row r="8" spans="1:13" x14ac:dyDescent="0.25">
      <c r="A8" s="123"/>
      <c r="B8" s="171" t="s">
        <v>35</v>
      </c>
      <c r="C8" s="155"/>
      <c r="D8" s="173">
        <f>E6-1</f>
        <v>44578</v>
      </c>
      <c r="E8" s="174">
        <v>4261543.2299685031</v>
      </c>
      <c r="F8" s="139" t="s">
        <v>33</v>
      </c>
      <c r="G8" s="175"/>
      <c r="K8" s="172"/>
      <c r="L8" s="172"/>
    </row>
    <row r="9" spans="1:13" x14ac:dyDescent="0.25">
      <c r="A9" s="123"/>
      <c r="B9" s="171" t="s">
        <v>36</v>
      </c>
      <c r="C9" s="155"/>
      <c r="D9" s="173">
        <f>EDATE(D8,E7-1)</f>
        <v>51883</v>
      </c>
      <c r="E9" s="174">
        <v>132650.85152753571</v>
      </c>
      <c r="F9" s="139" t="s">
        <v>33</v>
      </c>
      <c r="G9" s="176"/>
      <c r="K9" s="172"/>
      <c r="L9" s="172"/>
    </row>
    <row r="10" spans="1:13" x14ac:dyDescent="0.25">
      <c r="A10" s="123"/>
      <c r="B10" s="171" t="s">
        <v>34</v>
      </c>
      <c r="C10" s="155"/>
      <c r="E10" s="177">
        <v>1</v>
      </c>
      <c r="F10" s="139"/>
      <c r="G10" s="123"/>
      <c r="K10" s="178"/>
      <c r="L10" s="178"/>
    </row>
    <row r="11" spans="1:13" x14ac:dyDescent="0.25">
      <c r="A11" s="123"/>
      <c r="B11" s="145" t="s">
        <v>82</v>
      </c>
      <c r="C11" s="146"/>
      <c r="D11" s="147"/>
      <c r="E11" s="148">
        <v>0.03</v>
      </c>
      <c r="F11" s="149"/>
      <c r="G11" s="179"/>
      <c r="K11" s="172"/>
      <c r="L11" s="172"/>
      <c r="M11" s="178"/>
    </row>
    <row r="12" spans="1:13" x14ac:dyDescent="0.25">
      <c r="A12" s="123"/>
      <c r="B12" s="180"/>
      <c r="C12" s="155"/>
      <c r="E12" s="150"/>
      <c r="F12" s="138"/>
      <c r="G12" s="179"/>
      <c r="K12" s="172"/>
      <c r="L12" s="172"/>
      <c r="M12" s="178"/>
    </row>
    <row r="13" spans="1:13" x14ac:dyDescent="0.25">
      <c r="K13" s="172"/>
      <c r="L13" s="172"/>
      <c r="M13" s="178"/>
    </row>
    <row r="14" spans="1:13" ht="15.75" thickBot="1" x14ac:dyDescent="0.3">
      <c r="A14" s="181" t="s">
        <v>37</v>
      </c>
      <c r="B14" s="181" t="s">
        <v>38</v>
      </c>
      <c r="C14" s="181" t="s">
        <v>39</v>
      </c>
      <c r="D14" s="181" t="s">
        <v>40</v>
      </c>
      <c r="E14" s="181" t="s">
        <v>41</v>
      </c>
      <c r="F14" s="181" t="s">
        <v>42</v>
      </c>
      <c r="G14" s="181" t="s">
        <v>43</v>
      </c>
      <c r="K14" s="172"/>
      <c r="L14" s="172"/>
      <c r="M14" s="178"/>
    </row>
    <row r="15" spans="1:13" x14ac:dyDescent="0.25">
      <c r="A15" s="154">
        <f>E6</f>
        <v>44579</v>
      </c>
      <c r="B15" s="155">
        <v>1</v>
      </c>
      <c r="C15" s="156">
        <f>E8</f>
        <v>4261543.2299685031</v>
      </c>
      <c r="D15" s="157">
        <f>ROUND(C15*$E$11/12,2)*14/31</f>
        <v>4811.4206451612908</v>
      </c>
      <c r="E15" s="157">
        <f>PPMT($E$11/12,B15,$E$7,-$E$8,$E$9,0)*14/31</f>
        <v>5648.387021194002</v>
      </c>
      <c r="F15" s="157">
        <f>D15+E15</f>
        <v>10459.807666355293</v>
      </c>
      <c r="G15" s="157">
        <f>C15-E15</f>
        <v>4255894.8429473089</v>
      </c>
      <c r="K15" s="172"/>
      <c r="L15" s="172"/>
      <c r="M15" s="178"/>
    </row>
    <row r="16" spans="1:13" x14ac:dyDescent="0.25">
      <c r="A16" s="154">
        <v>44593</v>
      </c>
      <c r="B16" s="155">
        <v>2</v>
      </c>
      <c r="C16" s="156">
        <f>G15</f>
        <v>4255894.8429473089</v>
      </c>
      <c r="D16" s="157">
        <f t="shared" ref="D16:D73" si="0">ROUND(C16*$E$11/12,2)</f>
        <v>10639.74</v>
      </c>
      <c r="E16" s="157">
        <f>PPMT($E$11/12,B16,$E$7-1,-$E$8,$E$9,0)</f>
        <v>12607.948270211202</v>
      </c>
      <c r="F16" s="157">
        <f>D16+E16</f>
        <v>23247.688270211202</v>
      </c>
      <c r="G16" s="157">
        <f t="shared" ref="G16:G73" si="1">C16-E16</f>
        <v>4243286.8946770979</v>
      </c>
      <c r="K16" s="172"/>
      <c r="L16" s="172"/>
      <c r="M16" s="178"/>
    </row>
    <row r="17" spans="1:13" x14ac:dyDescent="0.25">
      <c r="A17" s="154">
        <f>EDATE(A16,1)</f>
        <v>44621</v>
      </c>
      <c r="B17" s="155">
        <v>3</v>
      </c>
      <c r="C17" s="156">
        <f>G16</f>
        <v>4243286.8946770979</v>
      </c>
      <c r="D17" s="157">
        <f t="shared" si="0"/>
        <v>10608.22</v>
      </c>
      <c r="E17" s="157">
        <f t="shared" ref="E17:E80" si="2">PPMT($E$11/12,B17,$E$7-1,-$E$8,$E$9,0)</f>
        <v>12639.468140886729</v>
      </c>
      <c r="F17" s="157">
        <f t="shared" ref="F17:F80" si="3">F16</f>
        <v>23247.688270211202</v>
      </c>
      <c r="G17" s="157">
        <f t="shared" si="1"/>
        <v>4230647.4265362108</v>
      </c>
      <c r="K17" s="172"/>
      <c r="L17" s="172"/>
      <c r="M17" s="178"/>
    </row>
    <row r="18" spans="1:13" x14ac:dyDescent="0.25">
      <c r="A18" s="154">
        <f t="shared" ref="A18:A81" si="4">EDATE(A17,1)</f>
        <v>44652</v>
      </c>
      <c r="B18" s="155">
        <v>4</v>
      </c>
      <c r="C18" s="156">
        <f t="shared" ref="C18:C73" si="5">G17</f>
        <v>4230647.4265362108</v>
      </c>
      <c r="D18" s="157">
        <f t="shared" si="0"/>
        <v>10576.62</v>
      </c>
      <c r="E18" s="157">
        <f t="shared" si="2"/>
        <v>12671.066811238947</v>
      </c>
      <c r="F18" s="157">
        <f t="shared" si="3"/>
        <v>23247.688270211202</v>
      </c>
      <c r="G18" s="157">
        <f t="shared" si="1"/>
        <v>4217976.3597249715</v>
      </c>
      <c r="K18" s="172"/>
      <c r="L18" s="172"/>
      <c r="M18" s="178"/>
    </row>
    <row r="19" spans="1:13" x14ac:dyDescent="0.25">
      <c r="A19" s="154">
        <f t="shared" si="4"/>
        <v>44682</v>
      </c>
      <c r="B19" s="155">
        <v>5</v>
      </c>
      <c r="C19" s="156">
        <f t="shared" si="5"/>
        <v>4217976.3597249715</v>
      </c>
      <c r="D19" s="157">
        <f t="shared" si="0"/>
        <v>10544.94</v>
      </c>
      <c r="E19" s="157">
        <f t="shared" si="2"/>
        <v>12702.744478267043</v>
      </c>
      <c r="F19" s="157">
        <f t="shared" si="3"/>
        <v>23247.688270211202</v>
      </c>
      <c r="G19" s="157">
        <f t="shared" si="1"/>
        <v>4205273.6152467048</v>
      </c>
      <c r="K19" s="172"/>
      <c r="L19" s="172"/>
      <c r="M19" s="178"/>
    </row>
    <row r="20" spans="1:13" x14ac:dyDescent="0.25">
      <c r="A20" s="154">
        <f t="shared" si="4"/>
        <v>44713</v>
      </c>
      <c r="B20" s="155">
        <v>6</v>
      </c>
      <c r="C20" s="156">
        <f t="shared" si="5"/>
        <v>4205273.6152467048</v>
      </c>
      <c r="D20" s="157">
        <f t="shared" si="0"/>
        <v>10513.18</v>
      </c>
      <c r="E20" s="157">
        <f t="shared" si="2"/>
        <v>12734.501339462711</v>
      </c>
      <c r="F20" s="157">
        <f t="shared" si="3"/>
        <v>23247.688270211202</v>
      </c>
      <c r="G20" s="157">
        <f t="shared" si="1"/>
        <v>4192539.1139072422</v>
      </c>
      <c r="K20" s="172"/>
      <c r="L20" s="172"/>
      <c r="M20" s="178"/>
    </row>
    <row r="21" spans="1:13" x14ac:dyDescent="0.25">
      <c r="A21" s="154">
        <f t="shared" si="4"/>
        <v>44743</v>
      </c>
      <c r="B21" s="155">
        <v>7</v>
      </c>
      <c r="C21" s="156">
        <f t="shared" si="5"/>
        <v>4192539.1139072422</v>
      </c>
      <c r="D21" s="157">
        <f t="shared" si="0"/>
        <v>10481.35</v>
      </c>
      <c r="E21" s="157">
        <f t="shared" si="2"/>
        <v>12766.337592811367</v>
      </c>
      <c r="F21" s="157">
        <f t="shared" si="3"/>
        <v>23247.688270211202</v>
      </c>
      <c r="G21" s="157">
        <f t="shared" si="1"/>
        <v>4179772.7763144309</v>
      </c>
      <c r="K21" s="172"/>
      <c r="L21" s="172"/>
      <c r="M21" s="178"/>
    </row>
    <row r="22" spans="1:13" x14ac:dyDescent="0.25">
      <c r="A22" s="154">
        <f>EDATE(A21,1)</f>
        <v>44774</v>
      </c>
      <c r="B22" s="155">
        <v>8</v>
      </c>
      <c r="C22" s="156">
        <f t="shared" si="5"/>
        <v>4179772.7763144309</v>
      </c>
      <c r="D22" s="157">
        <f t="shared" si="0"/>
        <v>10449.43</v>
      </c>
      <c r="E22" s="157">
        <f t="shared" si="2"/>
        <v>12798.253436793397</v>
      </c>
      <c r="F22" s="157">
        <f t="shared" si="3"/>
        <v>23247.688270211202</v>
      </c>
      <c r="G22" s="157">
        <f t="shared" si="1"/>
        <v>4166974.5228776373</v>
      </c>
      <c r="K22" s="172"/>
      <c r="L22" s="172"/>
      <c r="M22" s="178"/>
    </row>
    <row r="23" spans="1:13" x14ac:dyDescent="0.25">
      <c r="A23" s="154">
        <f t="shared" si="4"/>
        <v>44805</v>
      </c>
      <c r="B23" s="155">
        <v>9</v>
      </c>
      <c r="C23" s="156">
        <f t="shared" si="5"/>
        <v>4166974.5228776373</v>
      </c>
      <c r="D23" s="157">
        <f t="shared" si="0"/>
        <v>10417.44</v>
      </c>
      <c r="E23" s="157">
        <f t="shared" si="2"/>
        <v>12830.24907038538</v>
      </c>
      <c r="F23" s="157">
        <f t="shared" si="3"/>
        <v>23247.688270211202</v>
      </c>
      <c r="G23" s="157">
        <f t="shared" si="1"/>
        <v>4154144.2738072518</v>
      </c>
      <c r="K23" s="172"/>
      <c r="L23" s="172"/>
      <c r="M23" s="178"/>
    </row>
    <row r="24" spans="1:13" x14ac:dyDescent="0.25">
      <c r="A24" s="154">
        <f t="shared" si="4"/>
        <v>44835</v>
      </c>
      <c r="B24" s="155">
        <v>10</v>
      </c>
      <c r="C24" s="156">
        <f t="shared" si="5"/>
        <v>4154144.2738072518</v>
      </c>
      <c r="D24" s="157">
        <f t="shared" si="0"/>
        <v>10385.36</v>
      </c>
      <c r="E24" s="157">
        <f t="shared" si="2"/>
        <v>12862.324693061344</v>
      </c>
      <c r="F24" s="157">
        <f t="shared" si="3"/>
        <v>23247.688270211202</v>
      </c>
      <c r="G24" s="157">
        <f t="shared" si="1"/>
        <v>4141281.9491141904</v>
      </c>
      <c r="K24" s="172"/>
      <c r="L24" s="172"/>
      <c r="M24" s="178"/>
    </row>
    <row r="25" spans="1:13" x14ac:dyDescent="0.25">
      <c r="A25" s="154">
        <f t="shared" si="4"/>
        <v>44866</v>
      </c>
      <c r="B25" s="155">
        <v>11</v>
      </c>
      <c r="C25" s="156">
        <f t="shared" si="5"/>
        <v>4141281.9491141904</v>
      </c>
      <c r="D25" s="157">
        <f t="shared" si="0"/>
        <v>10353.200000000001</v>
      </c>
      <c r="E25" s="157">
        <f t="shared" si="2"/>
        <v>12894.480504793997</v>
      </c>
      <c r="F25" s="157">
        <f t="shared" si="3"/>
        <v>23247.688270211202</v>
      </c>
      <c r="G25" s="157">
        <f t="shared" si="1"/>
        <v>4128387.4686093964</v>
      </c>
    </row>
    <row r="26" spans="1:13" x14ac:dyDescent="0.25">
      <c r="A26" s="154">
        <f t="shared" si="4"/>
        <v>44896</v>
      </c>
      <c r="B26" s="155">
        <v>12</v>
      </c>
      <c r="C26" s="156">
        <f t="shared" si="5"/>
        <v>4128387.4686093964</v>
      </c>
      <c r="D26" s="157">
        <f t="shared" si="0"/>
        <v>10320.969999999999</v>
      </c>
      <c r="E26" s="157">
        <f t="shared" si="2"/>
        <v>12926.71670605598</v>
      </c>
      <c r="F26" s="157">
        <f t="shared" si="3"/>
        <v>23247.688270211202</v>
      </c>
      <c r="G26" s="157">
        <f t="shared" si="1"/>
        <v>4115460.7519033402</v>
      </c>
    </row>
    <row r="27" spans="1:13" x14ac:dyDescent="0.25">
      <c r="A27" s="154">
        <f t="shared" si="4"/>
        <v>44927</v>
      </c>
      <c r="B27" s="155">
        <v>13</v>
      </c>
      <c r="C27" s="156">
        <f t="shared" si="5"/>
        <v>4115460.7519033402</v>
      </c>
      <c r="D27" s="157">
        <f t="shared" si="0"/>
        <v>10288.65</v>
      </c>
      <c r="E27" s="157">
        <f t="shared" si="2"/>
        <v>12959.033497821121</v>
      </c>
      <c r="F27" s="157">
        <f t="shared" si="3"/>
        <v>23247.688270211202</v>
      </c>
      <c r="G27" s="157">
        <f t="shared" si="1"/>
        <v>4102501.7184055191</v>
      </c>
    </row>
    <row r="28" spans="1:13" x14ac:dyDescent="0.25">
      <c r="A28" s="154">
        <f t="shared" si="4"/>
        <v>44958</v>
      </c>
      <c r="B28" s="155">
        <v>14</v>
      </c>
      <c r="C28" s="156">
        <f t="shared" si="5"/>
        <v>4102501.7184055191</v>
      </c>
      <c r="D28" s="157">
        <f t="shared" si="0"/>
        <v>10256.25</v>
      </c>
      <c r="E28" s="157">
        <f t="shared" si="2"/>
        <v>12991.431081565677</v>
      </c>
      <c r="F28" s="157">
        <f t="shared" si="3"/>
        <v>23247.688270211202</v>
      </c>
      <c r="G28" s="157">
        <f t="shared" si="1"/>
        <v>4089510.2873239536</v>
      </c>
    </row>
    <row r="29" spans="1:13" x14ac:dyDescent="0.25">
      <c r="A29" s="154">
        <f t="shared" si="4"/>
        <v>44986</v>
      </c>
      <c r="B29" s="155">
        <v>15</v>
      </c>
      <c r="C29" s="156">
        <f t="shared" si="5"/>
        <v>4089510.2873239536</v>
      </c>
      <c r="D29" s="157">
        <f t="shared" si="0"/>
        <v>10223.780000000001</v>
      </c>
      <c r="E29" s="157">
        <f t="shared" si="2"/>
        <v>13023.909659269588</v>
      </c>
      <c r="F29" s="157">
        <f t="shared" si="3"/>
        <v>23247.688270211202</v>
      </c>
      <c r="G29" s="157">
        <f t="shared" si="1"/>
        <v>4076486.3776646839</v>
      </c>
    </row>
    <row r="30" spans="1:13" x14ac:dyDescent="0.25">
      <c r="A30" s="154">
        <f t="shared" si="4"/>
        <v>45017</v>
      </c>
      <c r="B30" s="155">
        <v>16</v>
      </c>
      <c r="C30" s="156">
        <f t="shared" si="5"/>
        <v>4076486.3776646839</v>
      </c>
      <c r="D30" s="157">
        <f t="shared" si="0"/>
        <v>10191.219999999999</v>
      </c>
      <c r="E30" s="157">
        <f t="shared" si="2"/>
        <v>13056.469433417762</v>
      </c>
      <c r="F30" s="157">
        <f t="shared" si="3"/>
        <v>23247.688270211202</v>
      </c>
      <c r="G30" s="157">
        <f t="shared" si="1"/>
        <v>4063429.9082312663</v>
      </c>
    </row>
    <row r="31" spans="1:13" x14ac:dyDescent="0.25">
      <c r="A31" s="154">
        <f t="shared" si="4"/>
        <v>45047</v>
      </c>
      <c r="B31" s="155">
        <v>17</v>
      </c>
      <c r="C31" s="156">
        <f t="shared" si="5"/>
        <v>4063429.9082312663</v>
      </c>
      <c r="D31" s="157">
        <f t="shared" si="0"/>
        <v>10158.57</v>
      </c>
      <c r="E31" s="157">
        <f t="shared" si="2"/>
        <v>13089.110607001307</v>
      </c>
      <c r="F31" s="157">
        <f t="shared" si="3"/>
        <v>23247.688270211202</v>
      </c>
      <c r="G31" s="157">
        <f t="shared" si="1"/>
        <v>4050340.7976242648</v>
      </c>
    </row>
    <row r="32" spans="1:13" x14ac:dyDescent="0.25">
      <c r="A32" s="154">
        <f t="shared" si="4"/>
        <v>45078</v>
      </c>
      <c r="B32" s="155">
        <v>18</v>
      </c>
      <c r="C32" s="156">
        <f t="shared" si="5"/>
        <v>4050340.7976242648</v>
      </c>
      <c r="D32" s="157">
        <f t="shared" si="0"/>
        <v>10125.85</v>
      </c>
      <c r="E32" s="157">
        <f t="shared" si="2"/>
        <v>13121.83338351881</v>
      </c>
      <c r="F32" s="157">
        <f t="shared" si="3"/>
        <v>23247.688270211202</v>
      </c>
      <c r="G32" s="157">
        <f t="shared" si="1"/>
        <v>4037218.9642407461</v>
      </c>
    </row>
    <row r="33" spans="1:7" x14ac:dyDescent="0.25">
      <c r="A33" s="154">
        <f t="shared" si="4"/>
        <v>45108</v>
      </c>
      <c r="B33" s="155">
        <v>19</v>
      </c>
      <c r="C33" s="156">
        <f t="shared" si="5"/>
        <v>4037218.9642407461</v>
      </c>
      <c r="D33" s="157">
        <f t="shared" si="0"/>
        <v>10093.049999999999</v>
      </c>
      <c r="E33" s="157">
        <f t="shared" si="2"/>
        <v>13154.637966977605</v>
      </c>
      <c r="F33" s="157">
        <f t="shared" si="3"/>
        <v>23247.688270211202</v>
      </c>
      <c r="G33" s="157">
        <f t="shared" si="1"/>
        <v>4024064.3262737687</v>
      </c>
    </row>
    <row r="34" spans="1:7" x14ac:dyDescent="0.25">
      <c r="A34" s="154">
        <f t="shared" si="4"/>
        <v>45139</v>
      </c>
      <c r="B34" s="155">
        <v>20</v>
      </c>
      <c r="C34" s="156">
        <f t="shared" si="5"/>
        <v>4024064.3262737687</v>
      </c>
      <c r="D34" s="157">
        <f t="shared" si="0"/>
        <v>10060.16</v>
      </c>
      <c r="E34" s="157">
        <f t="shared" si="2"/>
        <v>13187.524561895054</v>
      </c>
      <c r="F34" s="157">
        <f t="shared" si="3"/>
        <v>23247.688270211202</v>
      </c>
      <c r="G34" s="157">
        <f t="shared" si="1"/>
        <v>4010876.8017118736</v>
      </c>
    </row>
    <row r="35" spans="1:7" x14ac:dyDescent="0.25">
      <c r="A35" s="154">
        <f t="shared" si="4"/>
        <v>45170</v>
      </c>
      <c r="B35" s="155">
        <v>21</v>
      </c>
      <c r="C35" s="156">
        <f t="shared" si="5"/>
        <v>4010876.8017118736</v>
      </c>
      <c r="D35" s="157">
        <f t="shared" si="0"/>
        <v>10027.19</v>
      </c>
      <c r="E35" s="157">
        <f t="shared" si="2"/>
        <v>13220.493373299789</v>
      </c>
      <c r="F35" s="157">
        <f t="shared" si="3"/>
        <v>23247.688270211202</v>
      </c>
      <c r="G35" s="157">
        <f t="shared" si="1"/>
        <v>3997656.3083385737</v>
      </c>
    </row>
    <row r="36" spans="1:7" x14ac:dyDescent="0.25">
      <c r="A36" s="154">
        <f t="shared" si="4"/>
        <v>45200</v>
      </c>
      <c r="B36" s="155">
        <v>22</v>
      </c>
      <c r="C36" s="156">
        <f t="shared" si="5"/>
        <v>3997656.3083385737</v>
      </c>
      <c r="D36" s="157">
        <f t="shared" si="0"/>
        <v>9994.14</v>
      </c>
      <c r="E36" s="157">
        <f t="shared" si="2"/>
        <v>13253.544606733038</v>
      </c>
      <c r="F36" s="157">
        <f t="shared" si="3"/>
        <v>23247.688270211202</v>
      </c>
      <c r="G36" s="157">
        <f t="shared" si="1"/>
        <v>3984402.7637318405</v>
      </c>
    </row>
    <row r="37" spans="1:7" x14ac:dyDescent="0.25">
      <c r="A37" s="154">
        <f t="shared" si="4"/>
        <v>45231</v>
      </c>
      <c r="B37" s="155">
        <v>23</v>
      </c>
      <c r="C37" s="156">
        <f t="shared" si="5"/>
        <v>3984402.7637318405</v>
      </c>
      <c r="D37" s="157">
        <f t="shared" si="0"/>
        <v>9961.01</v>
      </c>
      <c r="E37" s="157">
        <f t="shared" si="2"/>
        <v>13286.678468249871</v>
      </c>
      <c r="F37" s="157">
        <f t="shared" si="3"/>
        <v>23247.688270211202</v>
      </c>
      <c r="G37" s="157">
        <f t="shared" si="1"/>
        <v>3971116.0852635908</v>
      </c>
    </row>
    <row r="38" spans="1:7" x14ac:dyDescent="0.25">
      <c r="A38" s="154">
        <f t="shared" si="4"/>
        <v>45261</v>
      </c>
      <c r="B38" s="155">
        <v>24</v>
      </c>
      <c r="C38" s="156">
        <f t="shared" si="5"/>
        <v>3971116.0852635908</v>
      </c>
      <c r="D38" s="157">
        <f t="shared" si="0"/>
        <v>9927.7900000000009</v>
      </c>
      <c r="E38" s="157">
        <f t="shared" si="2"/>
        <v>13319.895164420495</v>
      </c>
      <c r="F38" s="157">
        <f t="shared" si="3"/>
        <v>23247.688270211202</v>
      </c>
      <c r="G38" s="157">
        <f t="shared" si="1"/>
        <v>3957796.1900991704</v>
      </c>
    </row>
    <row r="39" spans="1:7" x14ac:dyDescent="0.25">
      <c r="A39" s="154">
        <f t="shared" si="4"/>
        <v>45292</v>
      </c>
      <c r="B39" s="155">
        <v>25</v>
      </c>
      <c r="C39" s="156">
        <f t="shared" si="5"/>
        <v>3957796.1900991704</v>
      </c>
      <c r="D39" s="157">
        <f t="shared" si="0"/>
        <v>9894.49</v>
      </c>
      <c r="E39" s="157">
        <f t="shared" si="2"/>
        <v>13353.194902331548</v>
      </c>
      <c r="F39" s="157">
        <f t="shared" si="3"/>
        <v>23247.688270211202</v>
      </c>
      <c r="G39" s="157">
        <f t="shared" si="1"/>
        <v>3944442.9951968389</v>
      </c>
    </row>
    <row r="40" spans="1:7" x14ac:dyDescent="0.25">
      <c r="A40" s="154">
        <f t="shared" si="4"/>
        <v>45323</v>
      </c>
      <c r="B40" s="155">
        <v>26</v>
      </c>
      <c r="C40" s="156">
        <f t="shared" si="5"/>
        <v>3944442.9951968389</v>
      </c>
      <c r="D40" s="157">
        <f t="shared" si="0"/>
        <v>9861.11</v>
      </c>
      <c r="E40" s="157">
        <f t="shared" si="2"/>
        <v>13386.577889587377</v>
      </c>
      <c r="F40" s="157">
        <f t="shared" si="3"/>
        <v>23247.688270211202</v>
      </c>
      <c r="G40" s="157">
        <f t="shared" si="1"/>
        <v>3931056.4173072516</v>
      </c>
    </row>
    <row r="41" spans="1:7" x14ac:dyDescent="0.25">
      <c r="A41" s="154">
        <f t="shared" si="4"/>
        <v>45352</v>
      </c>
      <c r="B41" s="155">
        <v>27</v>
      </c>
      <c r="C41" s="156">
        <f t="shared" si="5"/>
        <v>3931056.4173072516</v>
      </c>
      <c r="D41" s="157">
        <f t="shared" si="0"/>
        <v>9827.64</v>
      </c>
      <c r="E41" s="157">
        <f t="shared" si="2"/>
        <v>13420.044334311346</v>
      </c>
      <c r="F41" s="157">
        <f t="shared" si="3"/>
        <v>23247.688270211202</v>
      </c>
      <c r="G41" s="157">
        <f t="shared" si="1"/>
        <v>3917636.3729729401</v>
      </c>
    </row>
    <row r="42" spans="1:7" x14ac:dyDescent="0.25">
      <c r="A42" s="154">
        <f t="shared" si="4"/>
        <v>45383</v>
      </c>
      <c r="B42" s="155">
        <v>28</v>
      </c>
      <c r="C42" s="156">
        <f t="shared" si="5"/>
        <v>3917636.3729729401</v>
      </c>
      <c r="D42" s="157">
        <f t="shared" si="0"/>
        <v>9794.09</v>
      </c>
      <c r="E42" s="157">
        <f t="shared" si="2"/>
        <v>13453.594445147124</v>
      </c>
      <c r="F42" s="157">
        <f t="shared" si="3"/>
        <v>23247.688270211202</v>
      </c>
      <c r="G42" s="157">
        <f t="shared" si="1"/>
        <v>3904182.778527793</v>
      </c>
    </row>
    <row r="43" spans="1:7" x14ac:dyDescent="0.25">
      <c r="A43" s="154">
        <f t="shared" si="4"/>
        <v>45413</v>
      </c>
      <c r="B43" s="155">
        <v>29</v>
      </c>
      <c r="C43" s="156">
        <f t="shared" si="5"/>
        <v>3904182.778527793</v>
      </c>
      <c r="D43" s="157">
        <f t="shared" si="0"/>
        <v>9760.4599999999991</v>
      </c>
      <c r="E43" s="157">
        <f t="shared" si="2"/>
        <v>13487.22843125999</v>
      </c>
      <c r="F43" s="157">
        <f t="shared" si="3"/>
        <v>23247.688270211202</v>
      </c>
      <c r="G43" s="157">
        <f t="shared" si="1"/>
        <v>3890695.5500965328</v>
      </c>
    </row>
    <row r="44" spans="1:7" x14ac:dyDescent="0.25">
      <c r="A44" s="154">
        <f t="shared" si="4"/>
        <v>45444</v>
      </c>
      <c r="B44" s="155">
        <v>30</v>
      </c>
      <c r="C44" s="156">
        <f t="shared" si="5"/>
        <v>3890695.5500965328</v>
      </c>
      <c r="D44" s="157">
        <f t="shared" si="0"/>
        <v>9726.74</v>
      </c>
      <c r="E44" s="157">
        <f t="shared" si="2"/>
        <v>13520.94650233814</v>
      </c>
      <c r="F44" s="157">
        <f t="shared" si="3"/>
        <v>23247.688270211202</v>
      </c>
      <c r="G44" s="157">
        <f t="shared" si="1"/>
        <v>3877174.6035941946</v>
      </c>
    </row>
    <row r="45" spans="1:7" x14ac:dyDescent="0.25">
      <c r="A45" s="154">
        <f t="shared" si="4"/>
        <v>45474</v>
      </c>
      <c r="B45" s="155">
        <v>31</v>
      </c>
      <c r="C45" s="156">
        <f t="shared" si="5"/>
        <v>3877174.6035941946</v>
      </c>
      <c r="D45" s="157">
        <f t="shared" si="0"/>
        <v>9692.94</v>
      </c>
      <c r="E45" s="157">
        <f t="shared" si="2"/>
        <v>13554.748868593986</v>
      </c>
      <c r="F45" s="157">
        <f t="shared" si="3"/>
        <v>23247.688270211202</v>
      </c>
      <c r="G45" s="157">
        <f t="shared" si="1"/>
        <v>3863619.8547256007</v>
      </c>
    </row>
    <row r="46" spans="1:7" x14ac:dyDescent="0.25">
      <c r="A46" s="154">
        <f t="shared" si="4"/>
        <v>45505</v>
      </c>
      <c r="B46" s="155">
        <v>32</v>
      </c>
      <c r="C46" s="156">
        <f t="shared" si="5"/>
        <v>3863619.8547256007</v>
      </c>
      <c r="D46" s="157">
        <f t="shared" si="0"/>
        <v>9659.0499999999993</v>
      </c>
      <c r="E46" s="157">
        <f t="shared" si="2"/>
        <v>13588.63574076547</v>
      </c>
      <c r="F46" s="157">
        <f t="shared" si="3"/>
        <v>23247.688270211202</v>
      </c>
      <c r="G46" s="157">
        <f t="shared" si="1"/>
        <v>3850031.2189848353</v>
      </c>
    </row>
    <row r="47" spans="1:7" x14ac:dyDescent="0.25">
      <c r="A47" s="154">
        <f t="shared" si="4"/>
        <v>45536</v>
      </c>
      <c r="B47" s="155">
        <v>33</v>
      </c>
      <c r="C47" s="156">
        <f t="shared" si="5"/>
        <v>3850031.2189848353</v>
      </c>
      <c r="D47" s="157">
        <f t="shared" si="0"/>
        <v>9625.08</v>
      </c>
      <c r="E47" s="157">
        <f t="shared" si="2"/>
        <v>13622.607330117384</v>
      </c>
      <c r="F47" s="157">
        <f t="shared" si="3"/>
        <v>23247.688270211202</v>
      </c>
      <c r="G47" s="157">
        <f t="shared" si="1"/>
        <v>3836408.6116547179</v>
      </c>
    </row>
    <row r="48" spans="1:7" x14ac:dyDescent="0.25">
      <c r="A48" s="154">
        <f t="shared" si="4"/>
        <v>45566</v>
      </c>
      <c r="B48" s="155">
        <v>34</v>
      </c>
      <c r="C48" s="156">
        <f t="shared" si="5"/>
        <v>3836408.6116547179</v>
      </c>
      <c r="D48" s="157">
        <f t="shared" si="0"/>
        <v>9591.02</v>
      </c>
      <c r="E48" s="157">
        <f t="shared" si="2"/>
        <v>13656.663848442678</v>
      </c>
      <c r="F48" s="157">
        <f t="shared" si="3"/>
        <v>23247.688270211202</v>
      </c>
      <c r="G48" s="157">
        <f t="shared" si="1"/>
        <v>3822751.9478062754</v>
      </c>
    </row>
    <row r="49" spans="1:7" x14ac:dyDescent="0.25">
      <c r="A49" s="154">
        <f t="shared" si="4"/>
        <v>45597</v>
      </c>
      <c r="B49" s="155">
        <v>35</v>
      </c>
      <c r="C49" s="156">
        <f t="shared" si="5"/>
        <v>3822751.9478062754</v>
      </c>
      <c r="D49" s="157">
        <f t="shared" si="0"/>
        <v>9556.8799999999992</v>
      </c>
      <c r="E49" s="157">
        <f t="shared" si="2"/>
        <v>13690.805508063786</v>
      </c>
      <c r="F49" s="157">
        <f t="shared" si="3"/>
        <v>23247.688270211202</v>
      </c>
      <c r="G49" s="157">
        <f t="shared" si="1"/>
        <v>3809061.1422982118</v>
      </c>
    </row>
    <row r="50" spans="1:7" x14ac:dyDescent="0.25">
      <c r="A50" s="154">
        <f t="shared" si="4"/>
        <v>45627</v>
      </c>
      <c r="B50" s="155">
        <v>36</v>
      </c>
      <c r="C50" s="156">
        <f t="shared" si="5"/>
        <v>3809061.1422982118</v>
      </c>
      <c r="D50" s="157">
        <f t="shared" si="0"/>
        <v>9522.65</v>
      </c>
      <c r="E50" s="157">
        <f t="shared" si="2"/>
        <v>13725.032521833942</v>
      </c>
      <c r="F50" s="157">
        <f t="shared" si="3"/>
        <v>23247.688270211202</v>
      </c>
      <c r="G50" s="157">
        <f t="shared" si="1"/>
        <v>3795336.1097763777</v>
      </c>
    </row>
    <row r="51" spans="1:7" x14ac:dyDescent="0.25">
      <c r="A51" s="154">
        <f t="shared" si="4"/>
        <v>45658</v>
      </c>
      <c r="B51" s="155">
        <v>37</v>
      </c>
      <c r="C51" s="156">
        <f t="shared" si="5"/>
        <v>3795336.1097763777</v>
      </c>
      <c r="D51" s="157">
        <f t="shared" si="0"/>
        <v>9488.34</v>
      </c>
      <c r="E51" s="157">
        <f t="shared" si="2"/>
        <v>13759.34510313853</v>
      </c>
      <c r="F51" s="157">
        <f t="shared" si="3"/>
        <v>23247.688270211202</v>
      </c>
      <c r="G51" s="157">
        <f t="shared" si="1"/>
        <v>3781576.7646732391</v>
      </c>
    </row>
    <row r="52" spans="1:7" x14ac:dyDescent="0.25">
      <c r="A52" s="154">
        <f t="shared" si="4"/>
        <v>45689</v>
      </c>
      <c r="B52" s="155">
        <v>38</v>
      </c>
      <c r="C52" s="156">
        <f t="shared" si="5"/>
        <v>3781576.7646732391</v>
      </c>
      <c r="D52" s="157">
        <f t="shared" si="0"/>
        <v>9453.94</v>
      </c>
      <c r="E52" s="157">
        <f t="shared" si="2"/>
        <v>13793.743465896376</v>
      </c>
      <c r="F52" s="157">
        <f t="shared" si="3"/>
        <v>23247.688270211202</v>
      </c>
      <c r="G52" s="157">
        <f t="shared" si="1"/>
        <v>3767783.0212073429</v>
      </c>
    </row>
    <row r="53" spans="1:7" x14ac:dyDescent="0.25">
      <c r="A53" s="154">
        <f t="shared" si="4"/>
        <v>45717</v>
      </c>
      <c r="B53" s="155">
        <v>39</v>
      </c>
      <c r="C53" s="156">
        <f t="shared" si="5"/>
        <v>3767783.0212073429</v>
      </c>
      <c r="D53" s="157">
        <f t="shared" si="0"/>
        <v>9419.4599999999991</v>
      </c>
      <c r="E53" s="157">
        <f t="shared" si="2"/>
        <v>13828.227824561116</v>
      </c>
      <c r="F53" s="157">
        <f t="shared" si="3"/>
        <v>23247.688270211202</v>
      </c>
      <c r="G53" s="157">
        <f t="shared" si="1"/>
        <v>3753954.7933827816</v>
      </c>
    </row>
    <row r="54" spans="1:7" x14ac:dyDescent="0.25">
      <c r="A54" s="154">
        <f t="shared" si="4"/>
        <v>45748</v>
      </c>
      <c r="B54" s="155">
        <v>40</v>
      </c>
      <c r="C54" s="156">
        <f t="shared" si="5"/>
        <v>3753954.7933827816</v>
      </c>
      <c r="D54" s="157">
        <f t="shared" si="0"/>
        <v>9384.89</v>
      </c>
      <c r="E54" s="157">
        <f t="shared" si="2"/>
        <v>13862.798394122517</v>
      </c>
      <c r="F54" s="157">
        <f t="shared" si="3"/>
        <v>23247.688270211202</v>
      </c>
      <c r="G54" s="157">
        <f t="shared" si="1"/>
        <v>3740091.9949886589</v>
      </c>
    </row>
    <row r="55" spans="1:7" x14ac:dyDescent="0.25">
      <c r="A55" s="154">
        <f t="shared" si="4"/>
        <v>45778</v>
      </c>
      <c r="B55" s="155">
        <v>41</v>
      </c>
      <c r="C55" s="156">
        <f t="shared" si="5"/>
        <v>3740091.9949886589</v>
      </c>
      <c r="D55" s="157">
        <f t="shared" si="0"/>
        <v>9350.23</v>
      </c>
      <c r="E55" s="157">
        <f t="shared" si="2"/>
        <v>13897.455390107825</v>
      </c>
      <c r="F55" s="157">
        <f t="shared" si="3"/>
        <v>23247.688270211202</v>
      </c>
      <c r="G55" s="157">
        <f t="shared" si="1"/>
        <v>3726194.5395985511</v>
      </c>
    </row>
    <row r="56" spans="1:7" x14ac:dyDescent="0.25">
      <c r="A56" s="154">
        <f t="shared" si="4"/>
        <v>45809</v>
      </c>
      <c r="B56" s="155">
        <v>42</v>
      </c>
      <c r="C56" s="156">
        <f t="shared" si="5"/>
        <v>3726194.5395985511</v>
      </c>
      <c r="D56" s="157">
        <f t="shared" si="0"/>
        <v>9315.49</v>
      </c>
      <c r="E56" s="157">
        <f t="shared" si="2"/>
        <v>13932.199028583094</v>
      </c>
      <c r="F56" s="157">
        <f t="shared" si="3"/>
        <v>23247.688270211202</v>
      </c>
      <c r="G56" s="157">
        <f t="shared" si="1"/>
        <v>3712262.3405699679</v>
      </c>
    </row>
    <row r="57" spans="1:7" x14ac:dyDescent="0.25">
      <c r="A57" s="154">
        <f t="shared" si="4"/>
        <v>45839</v>
      </c>
      <c r="B57" s="155">
        <v>43</v>
      </c>
      <c r="C57" s="156">
        <f t="shared" si="5"/>
        <v>3712262.3405699679</v>
      </c>
      <c r="D57" s="157">
        <f t="shared" si="0"/>
        <v>9280.66</v>
      </c>
      <c r="E57" s="157">
        <f t="shared" si="2"/>
        <v>13967.029526154553</v>
      </c>
      <c r="F57" s="157">
        <f t="shared" si="3"/>
        <v>23247.688270211202</v>
      </c>
      <c r="G57" s="157">
        <f t="shared" si="1"/>
        <v>3698295.3110438134</v>
      </c>
    </row>
    <row r="58" spans="1:7" x14ac:dyDescent="0.25">
      <c r="A58" s="154">
        <f t="shared" si="4"/>
        <v>45870</v>
      </c>
      <c r="B58" s="155">
        <v>44</v>
      </c>
      <c r="C58" s="156">
        <f t="shared" si="5"/>
        <v>3698295.3110438134</v>
      </c>
      <c r="D58" s="157">
        <f t="shared" si="0"/>
        <v>9245.74</v>
      </c>
      <c r="E58" s="157">
        <f t="shared" si="2"/>
        <v>14001.947099969939</v>
      </c>
      <c r="F58" s="157">
        <f t="shared" si="3"/>
        <v>23247.688270211202</v>
      </c>
      <c r="G58" s="157">
        <f t="shared" si="1"/>
        <v>3684293.3639438436</v>
      </c>
    </row>
    <row r="59" spans="1:7" x14ac:dyDescent="0.25">
      <c r="A59" s="154">
        <f t="shared" si="4"/>
        <v>45901</v>
      </c>
      <c r="B59" s="155">
        <v>45</v>
      </c>
      <c r="C59" s="156">
        <f t="shared" si="5"/>
        <v>3684293.3639438436</v>
      </c>
      <c r="D59" s="157">
        <f t="shared" si="0"/>
        <v>9210.73</v>
      </c>
      <c r="E59" s="157">
        <f t="shared" si="2"/>
        <v>14036.951967719864</v>
      </c>
      <c r="F59" s="157">
        <f t="shared" si="3"/>
        <v>23247.688270211202</v>
      </c>
      <c r="G59" s="157">
        <f t="shared" si="1"/>
        <v>3670256.4119761237</v>
      </c>
    </row>
    <row r="60" spans="1:7" x14ac:dyDescent="0.25">
      <c r="A60" s="154">
        <f t="shared" si="4"/>
        <v>45931</v>
      </c>
      <c r="B60" s="155">
        <v>46</v>
      </c>
      <c r="C60" s="156">
        <f t="shared" si="5"/>
        <v>3670256.4119761237</v>
      </c>
      <c r="D60" s="157">
        <f t="shared" si="0"/>
        <v>9175.64</v>
      </c>
      <c r="E60" s="157">
        <f t="shared" si="2"/>
        <v>14072.044347639163</v>
      </c>
      <c r="F60" s="157">
        <f t="shared" si="3"/>
        <v>23247.688270211202</v>
      </c>
      <c r="G60" s="157">
        <f t="shared" si="1"/>
        <v>3656184.3676284845</v>
      </c>
    </row>
    <row r="61" spans="1:7" x14ac:dyDescent="0.25">
      <c r="A61" s="154">
        <f t="shared" si="4"/>
        <v>45962</v>
      </c>
      <c r="B61" s="155">
        <v>47</v>
      </c>
      <c r="C61" s="156">
        <f t="shared" si="5"/>
        <v>3656184.3676284845</v>
      </c>
      <c r="D61" s="157">
        <f t="shared" si="0"/>
        <v>9140.4599999999991</v>
      </c>
      <c r="E61" s="157">
        <f t="shared" si="2"/>
        <v>14107.224458508261</v>
      </c>
      <c r="F61" s="157">
        <f t="shared" si="3"/>
        <v>23247.688270211202</v>
      </c>
      <c r="G61" s="157">
        <f t="shared" si="1"/>
        <v>3642077.1431699763</v>
      </c>
    </row>
    <row r="62" spans="1:7" x14ac:dyDescent="0.25">
      <c r="A62" s="154">
        <f t="shared" si="4"/>
        <v>45992</v>
      </c>
      <c r="B62" s="155">
        <v>48</v>
      </c>
      <c r="C62" s="156">
        <f t="shared" si="5"/>
        <v>3642077.1431699763</v>
      </c>
      <c r="D62" s="157">
        <f t="shared" si="0"/>
        <v>9105.19</v>
      </c>
      <c r="E62" s="157">
        <f t="shared" si="2"/>
        <v>14142.492519654532</v>
      </c>
      <c r="F62" s="157">
        <f t="shared" si="3"/>
        <v>23247.688270211202</v>
      </c>
      <c r="G62" s="157">
        <f t="shared" si="1"/>
        <v>3627934.650650322</v>
      </c>
    </row>
    <row r="63" spans="1:7" x14ac:dyDescent="0.25">
      <c r="A63" s="154">
        <f t="shared" si="4"/>
        <v>46023</v>
      </c>
      <c r="B63" s="155">
        <v>49</v>
      </c>
      <c r="C63" s="156">
        <f t="shared" si="5"/>
        <v>3627934.650650322</v>
      </c>
      <c r="D63" s="157">
        <f t="shared" si="0"/>
        <v>9069.84</v>
      </c>
      <c r="E63" s="157">
        <f t="shared" si="2"/>
        <v>14177.848750953668</v>
      </c>
      <c r="F63" s="157">
        <f t="shared" si="3"/>
        <v>23247.688270211202</v>
      </c>
      <c r="G63" s="157">
        <f t="shared" si="1"/>
        <v>3613756.8018993684</v>
      </c>
    </row>
    <row r="64" spans="1:7" x14ac:dyDescent="0.25">
      <c r="A64" s="154">
        <f t="shared" si="4"/>
        <v>46054</v>
      </c>
      <c r="B64" s="155">
        <v>50</v>
      </c>
      <c r="C64" s="156">
        <f t="shared" si="5"/>
        <v>3613756.8018993684</v>
      </c>
      <c r="D64" s="157">
        <f t="shared" si="0"/>
        <v>9034.39</v>
      </c>
      <c r="E64" s="157">
        <f t="shared" si="2"/>
        <v>14213.293372831055</v>
      </c>
      <c r="F64" s="157">
        <f t="shared" si="3"/>
        <v>23247.688270211202</v>
      </c>
      <c r="G64" s="157">
        <f t="shared" si="1"/>
        <v>3599543.5085265376</v>
      </c>
    </row>
    <row r="65" spans="1:7" x14ac:dyDescent="0.25">
      <c r="A65" s="154">
        <f t="shared" si="4"/>
        <v>46082</v>
      </c>
      <c r="B65" s="155">
        <v>51</v>
      </c>
      <c r="C65" s="156">
        <f t="shared" si="5"/>
        <v>3599543.5085265376</v>
      </c>
      <c r="D65" s="157">
        <f t="shared" si="0"/>
        <v>8998.86</v>
      </c>
      <c r="E65" s="157">
        <f t="shared" si="2"/>
        <v>14248.82660626313</v>
      </c>
      <c r="F65" s="157">
        <f t="shared" si="3"/>
        <v>23247.688270211202</v>
      </c>
      <c r="G65" s="157">
        <f t="shared" si="1"/>
        <v>3585294.6819202746</v>
      </c>
    </row>
    <row r="66" spans="1:7" x14ac:dyDescent="0.25">
      <c r="A66" s="154">
        <f t="shared" si="4"/>
        <v>46113</v>
      </c>
      <c r="B66" s="155">
        <v>52</v>
      </c>
      <c r="C66" s="156">
        <f t="shared" si="5"/>
        <v>3585294.6819202746</v>
      </c>
      <c r="D66" s="157">
        <f t="shared" si="0"/>
        <v>8963.24</v>
      </c>
      <c r="E66" s="157">
        <f t="shared" si="2"/>
        <v>14284.448672778788</v>
      </c>
      <c r="F66" s="157">
        <f t="shared" si="3"/>
        <v>23247.688270211202</v>
      </c>
      <c r="G66" s="157">
        <f t="shared" si="1"/>
        <v>3571010.2332474957</v>
      </c>
    </row>
    <row r="67" spans="1:7" x14ac:dyDescent="0.25">
      <c r="A67" s="154">
        <f t="shared" si="4"/>
        <v>46143</v>
      </c>
      <c r="B67" s="155">
        <v>53</v>
      </c>
      <c r="C67" s="156">
        <f t="shared" si="5"/>
        <v>3571010.2332474957</v>
      </c>
      <c r="D67" s="157">
        <f t="shared" si="0"/>
        <v>8927.5300000000007</v>
      </c>
      <c r="E67" s="157">
        <f t="shared" si="2"/>
        <v>14320.159794460735</v>
      </c>
      <c r="F67" s="157">
        <f t="shared" si="3"/>
        <v>23247.688270211202</v>
      </c>
      <c r="G67" s="157">
        <f t="shared" si="1"/>
        <v>3556690.0734530352</v>
      </c>
    </row>
    <row r="68" spans="1:7" x14ac:dyDescent="0.25">
      <c r="A68" s="154">
        <f t="shared" si="4"/>
        <v>46174</v>
      </c>
      <c r="B68" s="155">
        <v>54</v>
      </c>
      <c r="C68" s="156">
        <f t="shared" si="5"/>
        <v>3556690.0734530352</v>
      </c>
      <c r="D68" s="157">
        <f t="shared" si="0"/>
        <v>8891.73</v>
      </c>
      <c r="E68" s="157">
        <f t="shared" si="2"/>
        <v>14355.960193946885</v>
      </c>
      <c r="F68" s="157">
        <f t="shared" si="3"/>
        <v>23247.688270211202</v>
      </c>
      <c r="G68" s="157">
        <f t="shared" si="1"/>
        <v>3542334.1132590882</v>
      </c>
    </row>
    <row r="69" spans="1:7" x14ac:dyDescent="0.25">
      <c r="A69" s="154">
        <f t="shared" si="4"/>
        <v>46204</v>
      </c>
      <c r="B69" s="155">
        <v>55</v>
      </c>
      <c r="C69" s="156">
        <f t="shared" si="5"/>
        <v>3542334.1132590882</v>
      </c>
      <c r="D69" s="157">
        <f t="shared" si="0"/>
        <v>8855.84</v>
      </c>
      <c r="E69" s="157">
        <f t="shared" si="2"/>
        <v>14391.850094431753</v>
      </c>
      <c r="F69" s="157">
        <f t="shared" si="3"/>
        <v>23247.688270211202</v>
      </c>
      <c r="G69" s="157">
        <f t="shared" si="1"/>
        <v>3527942.2631646567</v>
      </c>
    </row>
    <row r="70" spans="1:7" x14ac:dyDescent="0.25">
      <c r="A70" s="154">
        <f t="shared" si="4"/>
        <v>46235</v>
      </c>
      <c r="B70" s="155">
        <v>56</v>
      </c>
      <c r="C70" s="156">
        <f t="shared" si="5"/>
        <v>3527942.2631646567</v>
      </c>
      <c r="D70" s="157">
        <f t="shared" si="0"/>
        <v>8819.86</v>
      </c>
      <c r="E70" s="157">
        <f t="shared" si="2"/>
        <v>14427.829719667836</v>
      </c>
      <c r="F70" s="157">
        <f t="shared" si="3"/>
        <v>23247.688270211202</v>
      </c>
      <c r="G70" s="157">
        <f t="shared" si="1"/>
        <v>3513514.4334449889</v>
      </c>
    </row>
    <row r="71" spans="1:7" x14ac:dyDescent="0.25">
      <c r="A71" s="154">
        <f t="shared" si="4"/>
        <v>46266</v>
      </c>
      <c r="B71" s="155">
        <v>57</v>
      </c>
      <c r="C71" s="156">
        <f t="shared" si="5"/>
        <v>3513514.4334449889</v>
      </c>
      <c r="D71" s="157">
        <f t="shared" si="0"/>
        <v>8783.7900000000009</v>
      </c>
      <c r="E71" s="157">
        <f t="shared" si="2"/>
        <v>14463.899293967004</v>
      </c>
      <c r="F71" s="157">
        <f t="shared" si="3"/>
        <v>23247.688270211202</v>
      </c>
      <c r="G71" s="157">
        <f t="shared" si="1"/>
        <v>3499050.5341510219</v>
      </c>
    </row>
    <row r="72" spans="1:7" x14ac:dyDescent="0.25">
      <c r="A72" s="154">
        <f t="shared" si="4"/>
        <v>46296</v>
      </c>
      <c r="B72" s="155">
        <v>58</v>
      </c>
      <c r="C72" s="156">
        <f t="shared" si="5"/>
        <v>3499050.5341510219</v>
      </c>
      <c r="D72" s="157">
        <f t="shared" si="0"/>
        <v>8747.6299999999992</v>
      </c>
      <c r="E72" s="157">
        <f t="shared" si="2"/>
        <v>14500.05904220192</v>
      </c>
      <c r="F72" s="157">
        <f t="shared" si="3"/>
        <v>23247.688270211202</v>
      </c>
      <c r="G72" s="157">
        <f t="shared" si="1"/>
        <v>3484550.47510882</v>
      </c>
    </row>
    <row r="73" spans="1:7" x14ac:dyDescent="0.25">
      <c r="A73" s="154">
        <f t="shared" si="4"/>
        <v>46327</v>
      </c>
      <c r="B73" s="155">
        <v>59</v>
      </c>
      <c r="C73" s="156">
        <f t="shared" si="5"/>
        <v>3484550.47510882</v>
      </c>
      <c r="D73" s="157">
        <f t="shared" si="0"/>
        <v>8711.3799999999992</v>
      </c>
      <c r="E73" s="157">
        <f t="shared" si="2"/>
        <v>14536.309189807425</v>
      </c>
      <c r="F73" s="157">
        <f t="shared" si="3"/>
        <v>23247.688270211202</v>
      </c>
      <c r="G73" s="157">
        <f t="shared" si="1"/>
        <v>3470014.1659190124</v>
      </c>
    </row>
    <row r="74" spans="1:7" x14ac:dyDescent="0.25">
      <c r="A74" s="154">
        <f t="shared" si="4"/>
        <v>46357</v>
      </c>
      <c r="B74" s="155">
        <v>60</v>
      </c>
      <c r="C74" s="156">
        <f>G73</f>
        <v>3470014.1659190124</v>
      </c>
      <c r="D74" s="157">
        <f>ROUND(C74*$E$11/12,2)</f>
        <v>8675.0400000000009</v>
      </c>
      <c r="E74" s="157">
        <f t="shared" si="2"/>
        <v>14572.649962781943</v>
      </c>
      <c r="F74" s="157">
        <f t="shared" si="3"/>
        <v>23247.688270211202</v>
      </c>
      <c r="G74" s="157">
        <f>C74-E74</f>
        <v>3455441.5159562305</v>
      </c>
    </row>
    <row r="75" spans="1:7" x14ac:dyDescent="0.25">
      <c r="A75" s="154">
        <f t="shared" si="4"/>
        <v>46388</v>
      </c>
      <c r="B75" s="155">
        <v>61</v>
      </c>
      <c r="C75" s="156">
        <f t="shared" ref="C75:C138" si="6">G74</f>
        <v>3455441.5159562305</v>
      </c>
      <c r="D75" s="157">
        <f t="shared" ref="D75:D138" si="7">ROUND(C75*$E$11/12,2)</f>
        <v>8638.6</v>
      </c>
      <c r="E75" s="157">
        <f t="shared" si="2"/>
        <v>14609.081587688899</v>
      </c>
      <c r="F75" s="157">
        <f t="shared" si="3"/>
        <v>23247.688270211202</v>
      </c>
      <c r="G75" s="157">
        <f t="shared" ref="G75:G138" si="8">C75-E75</f>
        <v>3440832.4343685415</v>
      </c>
    </row>
    <row r="76" spans="1:7" x14ac:dyDescent="0.25">
      <c r="A76" s="154">
        <f t="shared" si="4"/>
        <v>46419</v>
      </c>
      <c r="B76" s="155">
        <v>62</v>
      </c>
      <c r="C76" s="156">
        <f t="shared" si="6"/>
        <v>3440832.4343685415</v>
      </c>
      <c r="D76" s="157">
        <f t="shared" si="7"/>
        <v>8602.08</v>
      </c>
      <c r="E76" s="157">
        <f t="shared" si="2"/>
        <v>14645.604291658123</v>
      </c>
      <c r="F76" s="157">
        <f t="shared" si="3"/>
        <v>23247.688270211202</v>
      </c>
      <c r="G76" s="157">
        <f t="shared" si="8"/>
        <v>3426186.8300768835</v>
      </c>
    </row>
    <row r="77" spans="1:7" x14ac:dyDescent="0.25">
      <c r="A77" s="154">
        <f t="shared" si="4"/>
        <v>46447</v>
      </c>
      <c r="B77" s="155">
        <v>63</v>
      </c>
      <c r="C77" s="156">
        <f t="shared" si="6"/>
        <v>3426186.8300768835</v>
      </c>
      <c r="D77" s="157">
        <f t="shared" si="7"/>
        <v>8565.4699999999993</v>
      </c>
      <c r="E77" s="157">
        <f t="shared" si="2"/>
        <v>14682.218302387268</v>
      </c>
      <c r="F77" s="157">
        <f t="shared" si="3"/>
        <v>23247.688270211202</v>
      </c>
      <c r="G77" s="157">
        <f t="shared" si="8"/>
        <v>3411504.6117744963</v>
      </c>
    </row>
    <row r="78" spans="1:7" x14ac:dyDescent="0.25">
      <c r="A78" s="154">
        <f t="shared" si="4"/>
        <v>46478</v>
      </c>
      <c r="B78" s="155">
        <v>64</v>
      </c>
      <c r="C78" s="156">
        <f t="shared" si="6"/>
        <v>3411504.6117744963</v>
      </c>
      <c r="D78" s="157">
        <f t="shared" si="7"/>
        <v>8528.76</v>
      </c>
      <c r="E78" s="157">
        <f t="shared" si="2"/>
        <v>14718.923848143235</v>
      </c>
      <c r="F78" s="157">
        <f t="shared" si="3"/>
        <v>23247.688270211202</v>
      </c>
      <c r="G78" s="157">
        <f t="shared" si="8"/>
        <v>3396785.687926353</v>
      </c>
    </row>
    <row r="79" spans="1:7" x14ac:dyDescent="0.25">
      <c r="A79" s="154">
        <f t="shared" si="4"/>
        <v>46508</v>
      </c>
      <c r="B79" s="155">
        <v>65</v>
      </c>
      <c r="C79" s="156">
        <f t="shared" si="6"/>
        <v>3396785.687926353</v>
      </c>
      <c r="D79" s="157">
        <f t="shared" si="7"/>
        <v>8491.9599999999991</v>
      </c>
      <c r="E79" s="157">
        <f t="shared" si="2"/>
        <v>14755.721157763592</v>
      </c>
      <c r="F79" s="157">
        <f t="shared" si="3"/>
        <v>23247.688270211202</v>
      </c>
      <c r="G79" s="157">
        <f t="shared" si="8"/>
        <v>3382029.9667685893</v>
      </c>
    </row>
    <row r="80" spans="1:7" x14ac:dyDescent="0.25">
      <c r="A80" s="154">
        <f t="shared" si="4"/>
        <v>46539</v>
      </c>
      <c r="B80" s="155">
        <v>66</v>
      </c>
      <c r="C80" s="156">
        <f t="shared" si="6"/>
        <v>3382029.9667685893</v>
      </c>
      <c r="D80" s="157">
        <f t="shared" si="7"/>
        <v>8455.07</v>
      </c>
      <c r="E80" s="157">
        <f t="shared" si="2"/>
        <v>14792.610460658001</v>
      </c>
      <c r="F80" s="157">
        <f t="shared" si="3"/>
        <v>23247.688270211202</v>
      </c>
      <c r="G80" s="157">
        <f t="shared" si="8"/>
        <v>3367237.3563079312</v>
      </c>
    </row>
    <row r="81" spans="1:7" x14ac:dyDescent="0.25">
      <c r="A81" s="154">
        <f t="shared" si="4"/>
        <v>46569</v>
      </c>
      <c r="B81" s="155">
        <v>67</v>
      </c>
      <c r="C81" s="156">
        <f t="shared" si="6"/>
        <v>3367237.3563079312</v>
      </c>
      <c r="D81" s="157">
        <f t="shared" si="7"/>
        <v>8418.09</v>
      </c>
      <c r="E81" s="157">
        <f t="shared" ref="E81:E144" si="9">PPMT($E$11/12,B81,$E$7-1,-$E$8,$E$9,0)</f>
        <v>14829.591986809646</v>
      </c>
      <c r="F81" s="157">
        <f t="shared" ref="F81:F144" si="10">F80</f>
        <v>23247.688270211202</v>
      </c>
      <c r="G81" s="157">
        <f t="shared" si="8"/>
        <v>3352407.7643211214</v>
      </c>
    </row>
    <row r="82" spans="1:7" x14ac:dyDescent="0.25">
      <c r="A82" s="154">
        <f t="shared" ref="A82:A145" si="11">EDATE(A81,1)</f>
        <v>46600</v>
      </c>
      <c r="B82" s="155">
        <v>68</v>
      </c>
      <c r="C82" s="156">
        <f t="shared" si="6"/>
        <v>3352407.7643211214</v>
      </c>
      <c r="D82" s="157">
        <f t="shared" si="7"/>
        <v>8381.02</v>
      </c>
      <c r="E82" s="157">
        <f t="shared" si="9"/>
        <v>14866.665966776673</v>
      </c>
      <c r="F82" s="157">
        <f t="shared" si="10"/>
        <v>23247.688270211202</v>
      </c>
      <c r="G82" s="157">
        <f t="shared" si="8"/>
        <v>3337541.0983543447</v>
      </c>
    </row>
    <row r="83" spans="1:7" x14ac:dyDescent="0.25">
      <c r="A83" s="154">
        <f t="shared" si="11"/>
        <v>46631</v>
      </c>
      <c r="B83" s="155">
        <v>69</v>
      </c>
      <c r="C83" s="156">
        <f t="shared" si="6"/>
        <v>3337541.0983543447</v>
      </c>
      <c r="D83" s="157">
        <f t="shared" si="7"/>
        <v>8343.85</v>
      </c>
      <c r="E83" s="157">
        <f t="shared" si="9"/>
        <v>14903.832631693613</v>
      </c>
      <c r="F83" s="157">
        <f t="shared" si="10"/>
        <v>23247.688270211202</v>
      </c>
      <c r="G83" s="157">
        <f t="shared" si="8"/>
        <v>3322637.265722651</v>
      </c>
    </row>
    <row r="84" spans="1:7" x14ac:dyDescent="0.25">
      <c r="A84" s="154">
        <f t="shared" si="11"/>
        <v>46661</v>
      </c>
      <c r="B84" s="155">
        <v>70</v>
      </c>
      <c r="C84" s="156">
        <f t="shared" si="6"/>
        <v>3322637.265722651</v>
      </c>
      <c r="D84" s="157">
        <f t="shared" si="7"/>
        <v>8306.59</v>
      </c>
      <c r="E84" s="157">
        <f t="shared" si="9"/>
        <v>14941.092213272846</v>
      </c>
      <c r="F84" s="157">
        <f t="shared" si="10"/>
        <v>23247.688270211202</v>
      </c>
      <c r="G84" s="157">
        <f t="shared" si="8"/>
        <v>3307696.173509378</v>
      </c>
    </row>
    <row r="85" spans="1:7" x14ac:dyDescent="0.25">
      <c r="A85" s="154">
        <f t="shared" si="11"/>
        <v>46692</v>
      </c>
      <c r="B85" s="155">
        <v>71</v>
      </c>
      <c r="C85" s="156">
        <f t="shared" si="6"/>
        <v>3307696.173509378</v>
      </c>
      <c r="D85" s="157">
        <f t="shared" si="7"/>
        <v>8269.24</v>
      </c>
      <c r="E85" s="157">
        <f t="shared" si="9"/>
        <v>14978.444943806029</v>
      </c>
      <c r="F85" s="157">
        <f t="shared" si="10"/>
        <v>23247.688270211202</v>
      </c>
      <c r="G85" s="157">
        <f t="shared" si="8"/>
        <v>3292717.7285655718</v>
      </c>
    </row>
    <row r="86" spans="1:7" x14ac:dyDescent="0.25">
      <c r="A86" s="154">
        <f t="shared" si="11"/>
        <v>46722</v>
      </c>
      <c r="B86" s="155">
        <v>72</v>
      </c>
      <c r="C86" s="156">
        <f t="shared" si="6"/>
        <v>3292717.7285655718</v>
      </c>
      <c r="D86" s="157">
        <f t="shared" si="7"/>
        <v>8231.7900000000009</v>
      </c>
      <c r="E86" s="157">
        <f t="shared" si="9"/>
        <v>15015.891056165545</v>
      </c>
      <c r="F86" s="157">
        <f t="shared" si="10"/>
        <v>23247.688270211202</v>
      </c>
      <c r="G86" s="157">
        <f t="shared" si="8"/>
        <v>3277701.8375094063</v>
      </c>
    </row>
    <row r="87" spans="1:7" x14ac:dyDescent="0.25">
      <c r="A87" s="154">
        <f t="shared" si="11"/>
        <v>46753</v>
      </c>
      <c r="B87" s="155">
        <v>73</v>
      </c>
      <c r="C87" s="156">
        <f t="shared" si="6"/>
        <v>3277701.8375094063</v>
      </c>
      <c r="D87" s="157">
        <f t="shared" si="7"/>
        <v>8194.25</v>
      </c>
      <c r="E87" s="157">
        <f t="shared" si="9"/>
        <v>15053.430783805958</v>
      </c>
      <c r="F87" s="157">
        <f t="shared" si="10"/>
        <v>23247.688270211202</v>
      </c>
      <c r="G87" s="157">
        <f t="shared" si="8"/>
        <v>3262648.4067256004</v>
      </c>
    </row>
    <row r="88" spans="1:7" x14ac:dyDescent="0.25">
      <c r="A88" s="154">
        <f t="shared" si="11"/>
        <v>46784</v>
      </c>
      <c r="B88" s="155">
        <v>74</v>
      </c>
      <c r="C88" s="156">
        <f t="shared" si="6"/>
        <v>3262648.4067256004</v>
      </c>
      <c r="D88" s="157">
        <f t="shared" si="7"/>
        <v>8156.62</v>
      </c>
      <c r="E88" s="157">
        <f t="shared" si="9"/>
        <v>15091.064360765473</v>
      </c>
      <c r="F88" s="157">
        <f t="shared" si="10"/>
        <v>23247.688270211202</v>
      </c>
      <c r="G88" s="157">
        <f t="shared" si="8"/>
        <v>3247557.3423648351</v>
      </c>
    </row>
    <row r="89" spans="1:7" x14ac:dyDescent="0.25">
      <c r="A89" s="154">
        <f t="shared" si="11"/>
        <v>46813</v>
      </c>
      <c r="B89" s="155">
        <v>75</v>
      </c>
      <c r="C89" s="156">
        <f t="shared" si="6"/>
        <v>3247557.3423648351</v>
      </c>
      <c r="D89" s="157">
        <f t="shared" si="7"/>
        <v>8118.89</v>
      </c>
      <c r="E89" s="157">
        <f t="shared" si="9"/>
        <v>15128.792021667385</v>
      </c>
      <c r="F89" s="157">
        <f t="shared" si="10"/>
        <v>23247.688270211202</v>
      </c>
      <c r="G89" s="157">
        <f t="shared" si="8"/>
        <v>3232428.5503431675</v>
      </c>
    </row>
    <row r="90" spans="1:7" x14ac:dyDescent="0.25">
      <c r="A90" s="154">
        <f t="shared" si="11"/>
        <v>46844</v>
      </c>
      <c r="B90" s="155">
        <v>76</v>
      </c>
      <c r="C90" s="156">
        <f t="shared" si="6"/>
        <v>3232428.5503431675</v>
      </c>
      <c r="D90" s="157">
        <f t="shared" si="7"/>
        <v>8081.07</v>
      </c>
      <c r="E90" s="157">
        <f t="shared" si="9"/>
        <v>15166.614001721557</v>
      </c>
      <c r="F90" s="157">
        <f t="shared" si="10"/>
        <v>23247.688270211202</v>
      </c>
      <c r="G90" s="157">
        <f t="shared" si="8"/>
        <v>3217261.9363414459</v>
      </c>
    </row>
    <row r="91" spans="1:7" x14ac:dyDescent="0.25">
      <c r="A91" s="154">
        <f t="shared" si="11"/>
        <v>46874</v>
      </c>
      <c r="B91" s="155">
        <v>77</v>
      </c>
      <c r="C91" s="156">
        <f t="shared" si="6"/>
        <v>3217261.9363414459</v>
      </c>
      <c r="D91" s="157">
        <f t="shared" si="7"/>
        <v>8043.15</v>
      </c>
      <c r="E91" s="157">
        <f t="shared" si="9"/>
        <v>15204.530536725859</v>
      </c>
      <c r="F91" s="157">
        <f t="shared" si="10"/>
        <v>23247.688270211202</v>
      </c>
      <c r="G91" s="157">
        <f t="shared" si="8"/>
        <v>3202057.4058047202</v>
      </c>
    </row>
    <row r="92" spans="1:7" x14ac:dyDescent="0.25">
      <c r="A92" s="154">
        <f t="shared" si="11"/>
        <v>46905</v>
      </c>
      <c r="B92" s="155">
        <v>78</v>
      </c>
      <c r="C92" s="156">
        <f t="shared" si="6"/>
        <v>3202057.4058047202</v>
      </c>
      <c r="D92" s="157">
        <f t="shared" si="7"/>
        <v>8005.14</v>
      </c>
      <c r="E92" s="157">
        <f t="shared" si="9"/>
        <v>15242.541863067672</v>
      </c>
      <c r="F92" s="157">
        <f t="shared" si="10"/>
        <v>23247.688270211202</v>
      </c>
      <c r="G92" s="157">
        <f t="shared" si="8"/>
        <v>3186814.8639416527</v>
      </c>
    </row>
    <row r="93" spans="1:7" x14ac:dyDescent="0.25">
      <c r="A93" s="154">
        <f t="shared" si="11"/>
        <v>46935</v>
      </c>
      <c r="B93" s="155">
        <v>79</v>
      </c>
      <c r="C93" s="156">
        <f t="shared" si="6"/>
        <v>3186814.8639416527</v>
      </c>
      <c r="D93" s="157">
        <f t="shared" si="7"/>
        <v>7967.04</v>
      </c>
      <c r="E93" s="157">
        <f t="shared" si="9"/>
        <v>15280.648217725344</v>
      </c>
      <c r="F93" s="157">
        <f t="shared" si="10"/>
        <v>23247.688270211202</v>
      </c>
      <c r="G93" s="157">
        <f t="shared" si="8"/>
        <v>3171534.2157239271</v>
      </c>
    </row>
    <row r="94" spans="1:7" x14ac:dyDescent="0.25">
      <c r="A94" s="154">
        <f t="shared" si="11"/>
        <v>46966</v>
      </c>
      <c r="B94" s="155">
        <v>80</v>
      </c>
      <c r="C94" s="156">
        <f t="shared" si="6"/>
        <v>3171534.2157239271</v>
      </c>
      <c r="D94" s="157">
        <f t="shared" si="7"/>
        <v>7928.84</v>
      </c>
      <c r="E94" s="157">
        <f t="shared" si="9"/>
        <v>15318.849838269656</v>
      </c>
      <c r="F94" s="157">
        <f t="shared" si="10"/>
        <v>23247.688270211202</v>
      </c>
      <c r="G94" s="157">
        <f t="shared" si="8"/>
        <v>3156215.3658856573</v>
      </c>
    </row>
    <row r="95" spans="1:7" x14ac:dyDescent="0.25">
      <c r="A95" s="154">
        <f t="shared" si="11"/>
        <v>46997</v>
      </c>
      <c r="B95" s="155">
        <v>81</v>
      </c>
      <c r="C95" s="156">
        <f t="shared" si="6"/>
        <v>3156215.3658856573</v>
      </c>
      <c r="D95" s="157">
        <f t="shared" si="7"/>
        <v>7890.54</v>
      </c>
      <c r="E95" s="157">
        <f t="shared" si="9"/>
        <v>15357.14696286533</v>
      </c>
      <c r="F95" s="157">
        <f t="shared" si="10"/>
        <v>23247.688270211202</v>
      </c>
      <c r="G95" s="157">
        <f t="shared" si="8"/>
        <v>3140858.218922792</v>
      </c>
    </row>
    <row r="96" spans="1:7" x14ac:dyDescent="0.25">
      <c r="A96" s="154">
        <f t="shared" si="11"/>
        <v>47027</v>
      </c>
      <c r="B96" s="155">
        <v>82</v>
      </c>
      <c r="C96" s="156">
        <f t="shared" si="6"/>
        <v>3140858.218922792</v>
      </c>
      <c r="D96" s="157">
        <f t="shared" si="7"/>
        <v>7852.15</v>
      </c>
      <c r="E96" s="157">
        <f t="shared" si="9"/>
        <v>15395.539830272493</v>
      </c>
      <c r="F96" s="157">
        <f t="shared" si="10"/>
        <v>23247.688270211202</v>
      </c>
      <c r="G96" s="157">
        <f t="shared" si="8"/>
        <v>3125462.6790925195</v>
      </c>
    </row>
    <row r="97" spans="1:7" x14ac:dyDescent="0.25">
      <c r="A97" s="154">
        <f t="shared" si="11"/>
        <v>47058</v>
      </c>
      <c r="B97" s="155">
        <v>83</v>
      </c>
      <c r="C97" s="156">
        <f t="shared" si="6"/>
        <v>3125462.6790925195</v>
      </c>
      <c r="D97" s="157">
        <f t="shared" si="7"/>
        <v>7813.66</v>
      </c>
      <c r="E97" s="157">
        <f t="shared" si="9"/>
        <v>15434.028679848174</v>
      </c>
      <c r="F97" s="157">
        <f t="shared" si="10"/>
        <v>23247.688270211202</v>
      </c>
      <c r="G97" s="157">
        <f t="shared" si="8"/>
        <v>3110028.6504126713</v>
      </c>
    </row>
    <row r="98" spans="1:7" x14ac:dyDescent="0.25">
      <c r="A98" s="154">
        <f t="shared" si="11"/>
        <v>47088</v>
      </c>
      <c r="B98" s="155">
        <v>84</v>
      </c>
      <c r="C98" s="156">
        <f t="shared" si="6"/>
        <v>3110028.6504126713</v>
      </c>
      <c r="D98" s="157">
        <f t="shared" si="7"/>
        <v>7775.07</v>
      </c>
      <c r="E98" s="157">
        <f t="shared" si="9"/>
        <v>15472.613751547793</v>
      </c>
      <c r="F98" s="157">
        <f t="shared" si="10"/>
        <v>23247.688270211202</v>
      </c>
      <c r="G98" s="157">
        <f t="shared" si="8"/>
        <v>3094556.0366611234</v>
      </c>
    </row>
    <row r="99" spans="1:7" x14ac:dyDescent="0.25">
      <c r="A99" s="154">
        <f t="shared" si="11"/>
        <v>47119</v>
      </c>
      <c r="B99" s="155">
        <v>85</v>
      </c>
      <c r="C99" s="156">
        <f t="shared" si="6"/>
        <v>3094556.0366611234</v>
      </c>
      <c r="D99" s="157">
        <f t="shared" si="7"/>
        <v>7736.39</v>
      </c>
      <c r="E99" s="157">
        <f t="shared" si="9"/>
        <v>15511.295285926664</v>
      </c>
      <c r="F99" s="157">
        <f t="shared" si="10"/>
        <v>23247.688270211202</v>
      </c>
      <c r="G99" s="157">
        <f t="shared" si="8"/>
        <v>3079044.7413751967</v>
      </c>
    </row>
    <row r="100" spans="1:7" x14ac:dyDescent="0.25">
      <c r="A100" s="154">
        <f t="shared" si="11"/>
        <v>47150</v>
      </c>
      <c r="B100" s="155">
        <v>86</v>
      </c>
      <c r="C100" s="156">
        <f t="shared" si="6"/>
        <v>3079044.7413751967</v>
      </c>
      <c r="D100" s="157">
        <f t="shared" si="7"/>
        <v>7697.61</v>
      </c>
      <c r="E100" s="157">
        <f t="shared" si="9"/>
        <v>15550.073524141482</v>
      </c>
      <c r="F100" s="157">
        <f t="shared" si="10"/>
        <v>23247.688270211202</v>
      </c>
      <c r="G100" s="157">
        <f t="shared" si="8"/>
        <v>3063494.667851055</v>
      </c>
    </row>
    <row r="101" spans="1:7" x14ac:dyDescent="0.25">
      <c r="A101" s="154">
        <f t="shared" si="11"/>
        <v>47178</v>
      </c>
      <c r="B101" s="155">
        <v>87</v>
      </c>
      <c r="C101" s="156">
        <f t="shared" si="6"/>
        <v>3063494.667851055</v>
      </c>
      <c r="D101" s="157">
        <f t="shared" si="7"/>
        <v>7658.74</v>
      </c>
      <c r="E101" s="157">
        <f t="shared" si="9"/>
        <v>15588.948707951833</v>
      </c>
      <c r="F101" s="157">
        <f t="shared" si="10"/>
        <v>23247.688270211202</v>
      </c>
      <c r="G101" s="157">
        <f t="shared" si="8"/>
        <v>3047905.7191431033</v>
      </c>
    </row>
    <row r="102" spans="1:7" x14ac:dyDescent="0.25">
      <c r="A102" s="154">
        <f t="shared" si="11"/>
        <v>47209</v>
      </c>
      <c r="B102" s="155">
        <v>88</v>
      </c>
      <c r="C102" s="156">
        <f t="shared" si="6"/>
        <v>3047905.7191431033</v>
      </c>
      <c r="D102" s="157">
        <f t="shared" si="7"/>
        <v>7619.76</v>
      </c>
      <c r="E102" s="157">
        <f t="shared" si="9"/>
        <v>15627.921079721715</v>
      </c>
      <c r="F102" s="157">
        <f t="shared" si="10"/>
        <v>23247.688270211202</v>
      </c>
      <c r="G102" s="157">
        <f t="shared" si="8"/>
        <v>3032277.7980633816</v>
      </c>
    </row>
    <row r="103" spans="1:7" x14ac:dyDescent="0.25">
      <c r="A103" s="154">
        <f t="shared" si="11"/>
        <v>47239</v>
      </c>
      <c r="B103" s="155">
        <v>89</v>
      </c>
      <c r="C103" s="156">
        <f t="shared" si="6"/>
        <v>3032277.7980633816</v>
      </c>
      <c r="D103" s="157">
        <f t="shared" si="7"/>
        <v>7580.69</v>
      </c>
      <c r="E103" s="157">
        <f t="shared" si="9"/>
        <v>15666.990882421018</v>
      </c>
      <c r="F103" s="157">
        <f t="shared" si="10"/>
        <v>23247.688270211202</v>
      </c>
      <c r="G103" s="157">
        <f t="shared" si="8"/>
        <v>3016610.8071809607</v>
      </c>
    </row>
    <row r="104" spans="1:7" x14ac:dyDescent="0.25">
      <c r="A104" s="154">
        <f t="shared" si="11"/>
        <v>47270</v>
      </c>
      <c r="B104" s="155">
        <v>90</v>
      </c>
      <c r="C104" s="156">
        <f t="shared" si="6"/>
        <v>3016610.8071809607</v>
      </c>
      <c r="D104" s="157">
        <f t="shared" si="7"/>
        <v>7541.53</v>
      </c>
      <c r="E104" s="157">
        <f t="shared" si="9"/>
        <v>15706.158359627072</v>
      </c>
      <c r="F104" s="157">
        <f t="shared" si="10"/>
        <v>23247.688270211202</v>
      </c>
      <c r="G104" s="157">
        <f t="shared" si="8"/>
        <v>3000904.6488213334</v>
      </c>
    </row>
    <row r="105" spans="1:7" x14ac:dyDescent="0.25">
      <c r="A105" s="154">
        <f t="shared" si="11"/>
        <v>47300</v>
      </c>
      <c r="B105" s="155">
        <v>91</v>
      </c>
      <c r="C105" s="156">
        <f t="shared" si="6"/>
        <v>3000904.6488213334</v>
      </c>
      <c r="D105" s="157">
        <f t="shared" si="7"/>
        <v>7502.26</v>
      </c>
      <c r="E105" s="157">
        <f t="shared" si="9"/>
        <v>15745.423755526137</v>
      </c>
      <c r="F105" s="157">
        <f t="shared" si="10"/>
        <v>23247.688270211202</v>
      </c>
      <c r="G105" s="157">
        <f t="shared" si="8"/>
        <v>2985159.2250658073</v>
      </c>
    </row>
    <row r="106" spans="1:7" x14ac:dyDescent="0.25">
      <c r="A106" s="154">
        <f t="shared" si="11"/>
        <v>47331</v>
      </c>
      <c r="B106" s="155">
        <v>92</v>
      </c>
      <c r="C106" s="156">
        <f t="shared" si="6"/>
        <v>2985159.2250658073</v>
      </c>
      <c r="D106" s="157">
        <f t="shared" si="7"/>
        <v>7462.9</v>
      </c>
      <c r="E106" s="157">
        <f t="shared" si="9"/>
        <v>15784.787314914955</v>
      </c>
      <c r="F106" s="157">
        <f t="shared" si="10"/>
        <v>23247.688270211202</v>
      </c>
      <c r="G106" s="157">
        <f t="shared" si="8"/>
        <v>2969374.4377508922</v>
      </c>
    </row>
    <row r="107" spans="1:7" x14ac:dyDescent="0.25">
      <c r="A107" s="154">
        <f t="shared" si="11"/>
        <v>47362</v>
      </c>
      <c r="B107" s="155">
        <v>93</v>
      </c>
      <c r="C107" s="156">
        <f t="shared" si="6"/>
        <v>2969374.4377508922</v>
      </c>
      <c r="D107" s="157">
        <f t="shared" si="7"/>
        <v>7423.44</v>
      </c>
      <c r="E107" s="157">
        <f t="shared" si="9"/>
        <v>15824.249283202242</v>
      </c>
      <c r="F107" s="157">
        <f t="shared" si="10"/>
        <v>23247.688270211202</v>
      </c>
      <c r="G107" s="157">
        <f t="shared" si="8"/>
        <v>2953550.1884676898</v>
      </c>
    </row>
    <row r="108" spans="1:7" x14ac:dyDescent="0.25">
      <c r="A108" s="154">
        <f t="shared" si="11"/>
        <v>47392</v>
      </c>
      <c r="B108" s="155">
        <v>94</v>
      </c>
      <c r="C108" s="156">
        <f t="shared" si="6"/>
        <v>2953550.1884676898</v>
      </c>
      <c r="D108" s="157">
        <f t="shared" si="7"/>
        <v>7383.88</v>
      </c>
      <c r="E108" s="157">
        <f t="shared" si="9"/>
        <v>15863.809906410246</v>
      </c>
      <c r="F108" s="157">
        <f t="shared" si="10"/>
        <v>23247.688270211202</v>
      </c>
      <c r="G108" s="157">
        <f t="shared" si="8"/>
        <v>2937686.3785612797</v>
      </c>
    </row>
    <row r="109" spans="1:7" x14ac:dyDescent="0.25">
      <c r="A109" s="154">
        <f t="shared" si="11"/>
        <v>47423</v>
      </c>
      <c r="B109" s="155">
        <v>95</v>
      </c>
      <c r="C109" s="156">
        <f t="shared" si="6"/>
        <v>2937686.3785612797</v>
      </c>
      <c r="D109" s="157">
        <f t="shared" si="7"/>
        <v>7344.22</v>
      </c>
      <c r="E109" s="157">
        <f t="shared" si="9"/>
        <v>15903.469431176272</v>
      </c>
      <c r="F109" s="157">
        <f t="shared" si="10"/>
        <v>23247.688270211202</v>
      </c>
      <c r="G109" s="157">
        <f t="shared" si="8"/>
        <v>2921782.9091301034</v>
      </c>
    </row>
    <row r="110" spans="1:7" x14ac:dyDescent="0.25">
      <c r="A110" s="154">
        <f t="shared" si="11"/>
        <v>47453</v>
      </c>
      <c r="B110" s="155">
        <v>96</v>
      </c>
      <c r="C110" s="156">
        <f t="shared" si="6"/>
        <v>2921782.9091301034</v>
      </c>
      <c r="D110" s="157">
        <f t="shared" si="7"/>
        <v>7304.46</v>
      </c>
      <c r="E110" s="157">
        <f t="shared" si="9"/>
        <v>15943.228104754215</v>
      </c>
      <c r="F110" s="157">
        <f t="shared" si="10"/>
        <v>23247.688270211202</v>
      </c>
      <c r="G110" s="157">
        <f t="shared" si="8"/>
        <v>2905839.6810253491</v>
      </c>
    </row>
    <row r="111" spans="1:7" x14ac:dyDescent="0.25">
      <c r="A111" s="154">
        <f t="shared" si="11"/>
        <v>47484</v>
      </c>
      <c r="B111" s="155">
        <v>97</v>
      </c>
      <c r="C111" s="156">
        <f t="shared" si="6"/>
        <v>2905839.6810253491</v>
      </c>
      <c r="D111" s="157">
        <f t="shared" si="7"/>
        <v>7264.6</v>
      </c>
      <c r="E111" s="157">
        <f t="shared" si="9"/>
        <v>15983.0861750161</v>
      </c>
      <c r="F111" s="157">
        <f t="shared" si="10"/>
        <v>23247.688270211202</v>
      </c>
      <c r="G111" s="157">
        <f t="shared" si="8"/>
        <v>2889856.5948503329</v>
      </c>
    </row>
    <row r="112" spans="1:7" x14ac:dyDescent="0.25">
      <c r="A112" s="154">
        <f t="shared" si="11"/>
        <v>47515</v>
      </c>
      <c r="B112" s="155">
        <v>98</v>
      </c>
      <c r="C112" s="156">
        <f t="shared" si="6"/>
        <v>2889856.5948503329</v>
      </c>
      <c r="D112" s="157">
        <f t="shared" si="7"/>
        <v>7224.64</v>
      </c>
      <c r="E112" s="157">
        <f t="shared" si="9"/>
        <v>16023.04389045364</v>
      </c>
      <c r="F112" s="157">
        <f t="shared" si="10"/>
        <v>23247.688270211202</v>
      </c>
      <c r="G112" s="157">
        <f t="shared" si="8"/>
        <v>2873833.5509598795</v>
      </c>
    </row>
    <row r="113" spans="1:7" x14ac:dyDescent="0.25">
      <c r="A113" s="154">
        <f t="shared" si="11"/>
        <v>47543</v>
      </c>
      <c r="B113" s="155">
        <v>99</v>
      </c>
      <c r="C113" s="156">
        <f t="shared" si="6"/>
        <v>2873833.5509598795</v>
      </c>
      <c r="D113" s="157">
        <f t="shared" si="7"/>
        <v>7184.58</v>
      </c>
      <c r="E113" s="157">
        <f t="shared" si="9"/>
        <v>16063.101500179773</v>
      </c>
      <c r="F113" s="157">
        <f t="shared" si="10"/>
        <v>23247.688270211202</v>
      </c>
      <c r="G113" s="157">
        <f t="shared" si="8"/>
        <v>2857770.4494596999</v>
      </c>
    </row>
    <row r="114" spans="1:7" x14ac:dyDescent="0.25">
      <c r="A114" s="154">
        <f t="shared" si="11"/>
        <v>47574</v>
      </c>
      <c r="B114" s="155">
        <v>100</v>
      </c>
      <c r="C114" s="156">
        <f t="shared" si="6"/>
        <v>2857770.4494596999</v>
      </c>
      <c r="D114" s="157">
        <f t="shared" si="7"/>
        <v>7144.43</v>
      </c>
      <c r="E114" s="157">
        <f t="shared" si="9"/>
        <v>16103.259253930222</v>
      </c>
      <c r="F114" s="157">
        <f t="shared" si="10"/>
        <v>23247.688270211202</v>
      </c>
      <c r="G114" s="157">
        <f t="shared" si="8"/>
        <v>2841667.1902057696</v>
      </c>
    </row>
    <row r="115" spans="1:7" x14ac:dyDescent="0.25">
      <c r="A115" s="154">
        <f t="shared" si="11"/>
        <v>47604</v>
      </c>
      <c r="B115" s="155">
        <v>101</v>
      </c>
      <c r="C115" s="156">
        <f t="shared" si="6"/>
        <v>2841667.1902057696</v>
      </c>
      <c r="D115" s="157">
        <f t="shared" si="7"/>
        <v>7104.17</v>
      </c>
      <c r="E115" s="157">
        <f t="shared" si="9"/>
        <v>16143.51740206505</v>
      </c>
      <c r="F115" s="157">
        <f t="shared" si="10"/>
        <v>23247.688270211202</v>
      </c>
      <c r="G115" s="157">
        <f t="shared" si="8"/>
        <v>2825523.6728037046</v>
      </c>
    </row>
    <row r="116" spans="1:7" x14ac:dyDescent="0.25">
      <c r="A116" s="154">
        <f t="shared" si="11"/>
        <v>47635</v>
      </c>
      <c r="B116" s="155">
        <v>102</v>
      </c>
      <c r="C116" s="156">
        <f t="shared" si="6"/>
        <v>2825523.6728037046</v>
      </c>
      <c r="D116" s="157">
        <f t="shared" si="7"/>
        <v>7063.81</v>
      </c>
      <c r="E116" s="157">
        <f t="shared" si="9"/>
        <v>16183.87619557021</v>
      </c>
      <c r="F116" s="157">
        <f t="shared" si="10"/>
        <v>23247.688270211202</v>
      </c>
      <c r="G116" s="157">
        <f t="shared" si="8"/>
        <v>2809339.7966081346</v>
      </c>
    </row>
    <row r="117" spans="1:7" x14ac:dyDescent="0.25">
      <c r="A117" s="154">
        <f t="shared" si="11"/>
        <v>47665</v>
      </c>
      <c r="B117" s="155">
        <v>103</v>
      </c>
      <c r="C117" s="156">
        <f t="shared" si="6"/>
        <v>2809339.7966081346</v>
      </c>
      <c r="D117" s="157">
        <f t="shared" si="7"/>
        <v>7023.35</v>
      </c>
      <c r="E117" s="157">
        <f t="shared" si="9"/>
        <v>16224.335886059136</v>
      </c>
      <c r="F117" s="157">
        <f t="shared" si="10"/>
        <v>23247.688270211202</v>
      </c>
      <c r="G117" s="157">
        <f t="shared" si="8"/>
        <v>2793115.4607220753</v>
      </c>
    </row>
    <row r="118" spans="1:7" x14ac:dyDescent="0.25">
      <c r="A118" s="154">
        <f t="shared" si="11"/>
        <v>47696</v>
      </c>
      <c r="B118" s="155">
        <v>104</v>
      </c>
      <c r="C118" s="156">
        <f t="shared" si="6"/>
        <v>2793115.4607220753</v>
      </c>
      <c r="D118" s="157">
        <f t="shared" si="7"/>
        <v>6982.79</v>
      </c>
      <c r="E118" s="157">
        <f t="shared" si="9"/>
        <v>16264.896725774284</v>
      </c>
      <c r="F118" s="157">
        <f t="shared" si="10"/>
        <v>23247.688270211202</v>
      </c>
      <c r="G118" s="157">
        <f t="shared" si="8"/>
        <v>2776850.563996301</v>
      </c>
    </row>
    <row r="119" spans="1:7" x14ac:dyDescent="0.25">
      <c r="A119" s="154">
        <f t="shared" si="11"/>
        <v>47727</v>
      </c>
      <c r="B119" s="155">
        <v>105</v>
      </c>
      <c r="C119" s="156">
        <f t="shared" si="6"/>
        <v>2776850.563996301</v>
      </c>
      <c r="D119" s="157">
        <f t="shared" si="7"/>
        <v>6942.13</v>
      </c>
      <c r="E119" s="157">
        <f t="shared" si="9"/>
        <v>16305.55896758872</v>
      </c>
      <c r="F119" s="157">
        <f t="shared" si="10"/>
        <v>23247.688270211202</v>
      </c>
      <c r="G119" s="157">
        <f t="shared" si="8"/>
        <v>2760545.0050287121</v>
      </c>
    </row>
    <row r="120" spans="1:7" x14ac:dyDescent="0.25">
      <c r="A120" s="154">
        <f t="shared" si="11"/>
        <v>47757</v>
      </c>
      <c r="B120" s="155">
        <v>106</v>
      </c>
      <c r="C120" s="156">
        <f t="shared" si="6"/>
        <v>2760545.0050287121</v>
      </c>
      <c r="D120" s="157">
        <f t="shared" si="7"/>
        <v>6901.36</v>
      </c>
      <c r="E120" s="157">
        <f t="shared" si="9"/>
        <v>16346.322865007693</v>
      </c>
      <c r="F120" s="157">
        <f t="shared" si="10"/>
        <v>23247.688270211202</v>
      </c>
      <c r="G120" s="157">
        <f t="shared" si="8"/>
        <v>2744198.6821637042</v>
      </c>
    </row>
    <row r="121" spans="1:7" x14ac:dyDescent="0.25">
      <c r="A121" s="154">
        <f t="shared" si="11"/>
        <v>47788</v>
      </c>
      <c r="B121" s="155">
        <v>107</v>
      </c>
      <c r="C121" s="156">
        <f t="shared" si="6"/>
        <v>2744198.6821637042</v>
      </c>
      <c r="D121" s="157">
        <f t="shared" si="7"/>
        <v>6860.5</v>
      </c>
      <c r="E121" s="157">
        <f t="shared" si="9"/>
        <v>16387.18867217021</v>
      </c>
      <c r="F121" s="157">
        <f t="shared" si="10"/>
        <v>23247.688270211202</v>
      </c>
      <c r="G121" s="157">
        <f t="shared" si="8"/>
        <v>2727811.4934915341</v>
      </c>
    </row>
    <row r="122" spans="1:7" x14ac:dyDescent="0.25">
      <c r="A122" s="154">
        <f t="shared" si="11"/>
        <v>47818</v>
      </c>
      <c r="B122" s="155">
        <v>108</v>
      </c>
      <c r="C122" s="156">
        <f t="shared" si="6"/>
        <v>2727811.4934915341</v>
      </c>
      <c r="D122" s="157">
        <f t="shared" si="7"/>
        <v>6819.53</v>
      </c>
      <c r="E122" s="157">
        <f t="shared" si="9"/>
        <v>16428.156643850634</v>
      </c>
      <c r="F122" s="157">
        <f t="shared" si="10"/>
        <v>23247.688270211202</v>
      </c>
      <c r="G122" s="157">
        <f t="shared" si="8"/>
        <v>2711383.3368476834</v>
      </c>
    </row>
    <row r="123" spans="1:7" x14ac:dyDescent="0.25">
      <c r="A123" s="154">
        <f t="shared" si="11"/>
        <v>47849</v>
      </c>
      <c r="B123" s="155">
        <v>109</v>
      </c>
      <c r="C123" s="156">
        <f t="shared" si="6"/>
        <v>2711383.3368476834</v>
      </c>
      <c r="D123" s="157">
        <f t="shared" si="7"/>
        <v>6778.46</v>
      </c>
      <c r="E123" s="157">
        <f t="shared" si="9"/>
        <v>16469.227035460262</v>
      </c>
      <c r="F123" s="157">
        <f t="shared" si="10"/>
        <v>23247.688270211202</v>
      </c>
      <c r="G123" s="157">
        <f t="shared" si="8"/>
        <v>2694914.1098122234</v>
      </c>
    </row>
    <row r="124" spans="1:7" x14ac:dyDescent="0.25">
      <c r="A124" s="154">
        <f t="shared" si="11"/>
        <v>47880</v>
      </c>
      <c r="B124" s="155">
        <v>110</v>
      </c>
      <c r="C124" s="156">
        <f t="shared" si="6"/>
        <v>2694914.1098122234</v>
      </c>
      <c r="D124" s="157">
        <f t="shared" si="7"/>
        <v>6737.29</v>
      </c>
      <c r="E124" s="157">
        <f t="shared" si="9"/>
        <v>16510.400103048913</v>
      </c>
      <c r="F124" s="157">
        <f t="shared" si="10"/>
        <v>23247.688270211202</v>
      </c>
      <c r="G124" s="157">
        <f t="shared" si="8"/>
        <v>2678403.7097091745</v>
      </c>
    </row>
    <row r="125" spans="1:7" x14ac:dyDescent="0.25">
      <c r="A125" s="154">
        <f t="shared" si="11"/>
        <v>47908</v>
      </c>
      <c r="B125" s="155">
        <v>111</v>
      </c>
      <c r="C125" s="156">
        <f t="shared" si="6"/>
        <v>2678403.7097091745</v>
      </c>
      <c r="D125" s="157">
        <f t="shared" si="7"/>
        <v>6696.01</v>
      </c>
      <c r="E125" s="157">
        <f t="shared" si="9"/>
        <v>16551.676103306534</v>
      </c>
      <c r="F125" s="157">
        <f t="shared" si="10"/>
        <v>23247.688270211202</v>
      </c>
      <c r="G125" s="157">
        <f t="shared" si="8"/>
        <v>2661852.033605868</v>
      </c>
    </row>
    <row r="126" spans="1:7" x14ac:dyDescent="0.25">
      <c r="A126" s="154">
        <f t="shared" si="11"/>
        <v>47939</v>
      </c>
      <c r="B126" s="155">
        <v>112</v>
      </c>
      <c r="C126" s="156">
        <f t="shared" si="6"/>
        <v>2661852.033605868</v>
      </c>
      <c r="D126" s="157">
        <f t="shared" si="7"/>
        <v>6654.63</v>
      </c>
      <c r="E126" s="157">
        <f t="shared" si="9"/>
        <v>16593.055293564805</v>
      </c>
      <c r="F126" s="157">
        <f t="shared" si="10"/>
        <v>23247.688270211202</v>
      </c>
      <c r="G126" s="157">
        <f t="shared" si="8"/>
        <v>2645258.9783123033</v>
      </c>
    </row>
    <row r="127" spans="1:7" x14ac:dyDescent="0.25">
      <c r="A127" s="154">
        <f t="shared" si="11"/>
        <v>47969</v>
      </c>
      <c r="B127" s="155">
        <v>113</v>
      </c>
      <c r="C127" s="156">
        <f t="shared" si="6"/>
        <v>2645258.9783123033</v>
      </c>
      <c r="D127" s="157">
        <f t="shared" si="7"/>
        <v>6613.15</v>
      </c>
      <c r="E127" s="157">
        <f t="shared" si="9"/>
        <v>16634.537931798717</v>
      </c>
      <c r="F127" s="157">
        <f t="shared" si="10"/>
        <v>23247.688270211202</v>
      </c>
      <c r="G127" s="157">
        <f t="shared" si="8"/>
        <v>2628624.4403805048</v>
      </c>
    </row>
    <row r="128" spans="1:7" x14ac:dyDescent="0.25">
      <c r="A128" s="154">
        <f t="shared" si="11"/>
        <v>48000</v>
      </c>
      <c r="B128" s="155">
        <v>114</v>
      </c>
      <c r="C128" s="156">
        <f t="shared" si="6"/>
        <v>2628624.4403805048</v>
      </c>
      <c r="D128" s="157">
        <f t="shared" si="7"/>
        <v>6571.56</v>
      </c>
      <c r="E128" s="157">
        <f t="shared" si="9"/>
        <v>16676.124276628212</v>
      </c>
      <c r="F128" s="157">
        <f t="shared" si="10"/>
        <v>23247.688270211202</v>
      </c>
      <c r="G128" s="157">
        <f t="shared" si="8"/>
        <v>2611948.3161038766</v>
      </c>
    </row>
    <row r="129" spans="1:7" x14ac:dyDescent="0.25">
      <c r="A129" s="154">
        <f t="shared" si="11"/>
        <v>48030</v>
      </c>
      <c r="B129" s="155">
        <v>115</v>
      </c>
      <c r="C129" s="156">
        <f t="shared" si="6"/>
        <v>2611948.3161038766</v>
      </c>
      <c r="D129" s="157">
        <f t="shared" si="7"/>
        <v>6529.87</v>
      </c>
      <c r="E129" s="157">
        <f t="shared" si="9"/>
        <v>16717.814587319783</v>
      </c>
      <c r="F129" s="157">
        <f t="shared" si="10"/>
        <v>23247.688270211202</v>
      </c>
      <c r="G129" s="157">
        <f t="shared" si="8"/>
        <v>2595230.5015165568</v>
      </c>
    </row>
    <row r="130" spans="1:7" x14ac:dyDescent="0.25">
      <c r="A130" s="154">
        <f t="shared" si="11"/>
        <v>48061</v>
      </c>
      <c r="B130" s="155">
        <v>116</v>
      </c>
      <c r="C130" s="156">
        <f t="shared" si="6"/>
        <v>2595230.5015165568</v>
      </c>
      <c r="D130" s="157">
        <f t="shared" si="7"/>
        <v>6488.08</v>
      </c>
      <c r="E130" s="157">
        <f t="shared" si="9"/>
        <v>16759.609123788083</v>
      </c>
      <c r="F130" s="157">
        <f t="shared" si="10"/>
        <v>23247.688270211202</v>
      </c>
      <c r="G130" s="157">
        <f t="shared" si="8"/>
        <v>2578470.8923927685</v>
      </c>
    </row>
    <row r="131" spans="1:7" x14ac:dyDescent="0.25">
      <c r="A131" s="154">
        <f t="shared" si="11"/>
        <v>48092</v>
      </c>
      <c r="B131" s="155">
        <v>117</v>
      </c>
      <c r="C131" s="156">
        <f t="shared" si="6"/>
        <v>2578470.8923927685</v>
      </c>
      <c r="D131" s="157">
        <f t="shared" si="7"/>
        <v>6446.18</v>
      </c>
      <c r="E131" s="157">
        <f t="shared" si="9"/>
        <v>16801.508146597549</v>
      </c>
      <c r="F131" s="157">
        <f t="shared" si="10"/>
        <v>23247.688270211202</v>
      </c>
      <c r="G131" s="157">
        <f t="shared" si="8"/>
        <v>2561669.384246171</v>
      </c>
    </row>
    <row r="132" spans="1:7" x14ac:dyDescent="0.25">
      <c r="A132" s="154">
        <f t="shared" si="11"/>
        <v>48122</v>
      </c>
      <c r="B132" s="155">
        <v>118</v>
      </c>
      <c r="C132" s="156">
        <f t="shared" si="6"/>
        <v>2561669.384246171</v>
      </c>
      <c r="D132" s="157">
        <f t="shared" si="7"/>
        <v>6404.17</v>
      </c>
      <c r="E132" s="157">
        <f t="shared" si="9"/>
        <v>16843.511916964046</v>
      </c>
      <c r="F132" s="157">
        <f t="shared" si="10"/>
        <v>23247.688270211202</v>
      </c>
      <c r="G132" s="157">
        <f t="shared" si="8"/>
        <v>2544825.8723292071</v>
      </c>
    </row>
    <row r="133" spans="1:7" x14ac:dyDescent="0.25">
      <c r="A133" s="154">
        <f t="shared" si="11"/>
        <v>48153</v>
      </c>
      <c r="B133" s="155">
        <v>119</v>
      </c>
      <c r="C133" s="156">
        <f t="shared" si="6"/>
        <v>2544825.8723292071</v>
      </c>
      <c r="D133" s="157">
        <f t="shared" si="7"/>
        <v>6362.06</v>
      </c>
      <c r="E133" s="157">
        <f t="shared" si="9"/>
        <v>16885.620696756458</v>
      </c>
      <c r="F133" s="157">
        <f t="shared" si="10"/>
        <v>23247.688270211202</v>
      </c>
      <c r="G133" s="157">
        <f t="shared" si="8"/>
        <v>2527940.2516324506</v>
      </c>
    </row>
    <row r="134" spans="1:7" x14ac:dyDescent="0.25">
      <c r="A134" s="154">
        <f t="shared" si="11"/>
        <v>48183</v>
      </c>
      <c r="B134" s="155">
        <v>120</v>
      </c>
      <c r="C134" s="156">
        <f t="shared" si="6"/>
        <v>2527940.2516324506</v>
      </c>
      <c r="D134" s="157">
        <f t="shared" si="7"/>
        <v>6319.85</v>
      </c>
      <c r="E134" s="157">
        <f t="shared" si="9"/>
        <v>16927.834748498346</v>
      </c>
      <c r="F134" s="157">
        <f t="shared" si="10"/>
        <v>23247.688270211202</v>
      </c>
      <c r="G134" s="157">
        <f t="shared" si="8"/>
        <v>2511012.4168839525</v>
      </c>
    </row>
    <row r="135" spans="1:7" x14ac:dyDescent="0.25">
      <c r="A135" s="154">
        <f t="shared" si="11"/>
        <v>48214</v>
      </c>
      <c r="B135" s="155">
        <v>121</v>
      </c>
      <c r="C135" s="156">
        <f t="shared" si="6"/>
        <v>2511012.4168839525</v>
      </c>
      <c r="D135" s="157">
        <f t="shared" si="7"/>
        <v>6277.53</v>
      </c>
      <c r="E135" s="157">
        <f t="shared" si="9"/>
        <v>16970.154335369592</v>
      </c>
      <c r="F135" s="157">
        <f t="shared" si="10"/>
        <v>23247.688270211202</v>
      </c>
      <c r="G135" s="157">
        <f t="shared" si="8"/>
        <v>2494042.2625485826</v>
      </c>
    </row>
    <row r="136" spans="1:7" x14ac:dyDescent="0.25">
      <c r="A136" s="154">
        <f t="shared" si="11"/>
        <v>48245</v>
      </c>
      <c r="B136" s="155">
        <v>122</v>
      </c>
      <c r="C136" s="156">
        <f t="shared" si="6"/>
        <v>2494042.2625485826</v>
      </c>
      <c r="D136" s="157">
        <f t="shared" si="7"/>
        <v>6235.11</v>
      </c>
      <c r="E136" s="157">
        <f t="shared" si="9"/>
        <v>17012.579721208018</v>
      </c>
      <c r="F136" s="157">
        <f t="shared" si="10"/>
        <v>23247.688270211202</v>
      </c>
      <c r="G136" s="157">
        <f t="shared" si="8"/>
        <v>2477029.6828273744</v>
      </c>
    </row>
    <row r="137" spans="1:7" x14ac:dyDescent="0.25">
      <c r="A137" s="154">
        <f t="shared" si="11"/>
        <v>48274</v>
      </c>
      <c r="B137" s="155">
        <v>123</v>
      </c>
      <c r="C137" s="156">
        <f t="shared" si="6"/>
        <v>2477029.6828273744</v>
      </c>
      <c r="D137" s="157">
        <f t="shared" si="7"/>
        <v>6192.57</v>
      </c>
      <c r="E137" s="157">
        <f t="shared" si="9"/>
        <v>17055.111170511038</v>
      </c>
      <c r="F137" s="157">
        <f t="shared" si="10"/>
        <v>23247.688270211202</v>
      </c>
      <c r="G137" s="157">
        <f t="shared" si="8"/>
        <v>2459974.5716568632</v>
      </c>
    </row>
    <row r="138" spans="1:7" x14ac:dyDescent="0.25">
      <c r="A138" s="154">
        <f t="shared" si="11"/>
        <v>48305</v>
      </c>
      <c r="B138" s="155">
        <v>124</v>
      </c>
      <c r="C138" s="156">
        <f t="shared" si="6"/>
        <v>2459974.5716568632</v>
      </c>
      <c r="D138" s="157">
        <f t="shared" si="7"/>
        <v>6149.94</v>
      </c>
      <c r="E138" s="157">
        <f t="shared" si="9"/>
        <v>17097.748948437315</v>
      </c>
      <c r="F138" s="157">
        <f t="shared" si="10"/>
        <v>23247.688270211202</v>
      </c>
      <c r="G138" s="157">
        <f t="shared" si="8"/>
        <v>2442876.822708426</v>
      </c>
    </row>
    <row r="139" spans="1:7" x14ac:dyDescent="0.25">
      <c r="A139" s="154">
        <f t="shared" si="11"/>
        <v>48335</v>
      </c>
      <c r="B139" s="155">
        <v>125</v>
      </c>
      <c r="C139" s="156">
        <f t="shared" ref="C139:C202" si="12">G138</f>
        <v>2442876.822708426</v>
      </c>
      <c r="D139" s="157">
        <f t="shared" ref="D139:D202" si="13">ROUND(C139*$E$11/12,2)</f>
        <v>6107.19</v>
      </c>
      <c r="E139" s="157">
        <f t="shared" si="9"/>
        <v>17140.493320808408</v>
      </c>
      <c r="F139" s="157">
        <f t="shared" si="10"/>
        <v>23247.688270211202</v>
      </c>
      <c r="G139" s="157">
        <f t="shared" ref="G139:G202" si="14">C139-E139</f>
        <v>2425736.3293876178</v>
      </c>
    </row>
    <row r="140" spans="1:7" x14ac:dyDescent="0.25">
      <c r="A140" s="154">
        <f t="shared" si="11"/>
        <v>48366</v>
      </c>
      <c r="B140" s="155">
        <v>126</v>
      </c>
      <c r="C140" s="156">
        <f t="shared" si="12"/>
        <v>2425736.3293876178</v>
      </c>
      <c r="D140" s="157">
        <f t="shared" si="13"/>
        <v>6064.34</v>
      </c>
      <c r="E140" s="157">
        <f t="shared" si="9"/>
        <v>17183.344554110427</v>
      </c>
      <c r="F140" s="157">
        <f t="shared" si="10"/>
        <v>23247.688270211202</v>
      </c>
      <c r="G140" s="157">
        <f t="shared" si="14"/>
        <v>2408552.9848335073</v>
      </c>
    </row>
    <row r="141" spans="1:7" x14ac:dyDescent="0.25">
      <c r="A141" s="154">
        <f t="shared" si="11"/>
        <v>48396</v>
      </c>
      <c r="B141" s="155">
        <v>127</v>
      </c>
      <c r="C141" s="156">
        <f t="shared" si="12"/>
        <v>2408552.9848335073</v>
      </c>
      <c r="D141" s="157">
        <f t="shared" si="13"/>
        <v>6021.38</v>
      </c>
      <c r="E141" s="157">
        <f t="shared" si="9"/>
        <v>17226.3029154957</v>
      </c>
      <c r="F141" s="157">
        <f t="shared" si="10"/>
        <v>23247.688270211202</v>
      </c>
      <c r="G141" s="157">
        <f t="shared" si="14"/>
        <v>2391326.6819180115</v>
      </c>
    </row>
    <row r="142" spans="1:7" x14ac:dyDescent="0.25">
      <c r="A142" s="154">
        <f t="shared" si="11"/>
        <v>48427</v>
      </c>
      <c r="B142" s="155">
        <v>128</v>
      </c>
      <c r="C142" s="156">
        <f t="shared" si="12"/>
        <v>2391326.6819180115</v>
      </c>
      <c r="D142" s="157">
        <f t="shared" si="13"/>
        <v>5978.32</v>
      </c>
      <c r="E142" s="157">
        <f t="shared" si="9"/>
        <v>17269.368672784443</v>
      </c>
      <c r="F142" s="157">
        <f t="shared" si="10"/>
        <v>23247.688270211202</v>
      </c>
      <c r="G142" s="157">
        <f t="shared" si="14"/>
        <v>2374057.3132452271</v>
      </c>
    </row>
    <row r="143" spans="1:7" x14ac:dyDescent="0.25">
      <c r="A143" s="154">
        <f t="shared" si="11"/>
        <v>48458</v>
      </c>
      <c r="B143" s="155">
        <v>129</v>
      </c>
      <c r="C143" s="156">
        <f t="shared" si="12"/>
        <v>2374057.3132452271</v>
      </c>
      <c r="D143" s="157">
        <f t="shared" si="13"/>
        <v>5935.14</v>
      </c>
      <c r="E143" s="157">
        <f t="shared" si="9"/>
        <v>17312.542094466404</v>
      </c>
      <c r="F143" s="157">
        <f t="shared" si="10"/>
        <v>23247.688270211202</v>
      </c>
      <c r="G143" s="157">
        <f t="shared" si="14"/>
        <v>2356744.7711507608</v>
      </c>
    </row>
    <row r="144" spans="1:7" x14ac:dyDescent="0.25">
      <c r="A144" s="154">
        <f t="shared" si="11"/>
        <v>48488</v>
      </c>
      <c r="B144" s="155">
        <v>130</v>
      </c>
      <c r="C144" s="156">
        <f t="shared" si="12"/>
        <v>2356744.7711507608</v>
      </c>
      <c r="D144" s="157">
        <f t="shared" si="13"/>
        <v>5891.86</v>
      </c>
      <c r="E144" s="157">
        <f t="shared" si="9"/>
        <v>17355.82344970257</v>
      </c>
      <c r="F144" s="157">
        <f t="shared" si="10"/>
        <v>23247.688270211202</v>
      </c>
      <c r="G144" s="157">
        <f t="shared" si="14"/>
        <v>2339388.9477010584</v>
      </c>
    </row>
    <row r="145" spans="1:7" x14ac:dyDescent="0.25">
      <c r="A145" s="154">
        <f t="shared" si="11"/>
        <v>48519</v>
      </c>
      <c r="B145" s="155">
        <v>131</v>
      </c>
      <c r="C145" s="156">
        <f t="shared" si="12"/>
        <v>2339388.9477010584</v>
      </c>
      <c r="D145" s="157">
        <f t="shared" si="13"/>
        <v>5848.47</v>
      </c>
      <c r="E145" s="157">
        <f t="shared" ref="E145:E208" si="15">PPMT($E$11/12,B145,$E$7-1,-$E$8,$E$9,0)</f>
        <v>17399.213008326828</v>
      </c>
      <c r="F145" s="157">
        <f t="shared" ref="F145:F208" si="16">F144</f>
        <v>23247.688270211202</v>
      </c>
      <c r="G145" s="157">
        <f t="shared" si="14"/>
        <v>2321989.7346927314</v>
      </c>
    </row>
    <row r="146" spans="1:7" x14ac:dyDescent="0.25">
      <c r="A146" s="154">
        <f t="shared" ref="A146:A209" si="17">EDATE(A145,1)</f>
        <v>48549</v>
      </c>
      <c r="B146" s="155">
        <v>132</v>
      </c>
      <c r="C146" s="156">
        <f t="shared" si="12"/>
        <v>2321989.7346927314</v>
      </c>
      <c r="D146" s="157">
        <f t="shared" si="13"/>
        <v>5804.97</v>
      </c>
      <c r="E146" s="157">
        <f t="shared" si="15"/>
        <v>17442.711040847644</v>
      </c>
      <c r="F146" s="157">
        <f t="shared" si="16"/>
        <v>23247.688270211202</v>
      </c>
      <c r="G146" s="157">
        <f t="shared" si="14"/>
        <v>2304547.0236518839</v>
      </c>
    </row>
    <row r="147" spans="1:7" x14ac:dyDescent="0.25">
      <c r="A147" s="154">
        <f t="shared" si="17"/>
        <v>48580</v>
      </c>
      <c r="B147" s="155">
        <v>133</v>
      </c>
      <c r="C147" s="156">
        <f t="shared" si="12"/>
        <v>2304547.0236518839</v>
      </c>
      <c r="D147" s="157">
        <f t="shared" si="13"/>
        <v>5761.37</v>
      </c>
      <c r="E147" s="157">
        <f t="shared" si="15"/>
        <v>17486.317818449763</v>
      </c>
      <c r="F147" s="157">
        <f t="shared" si="16"/>
        <v>23247.688270211202</v>
      </c>
      <c r="G147" s="157">
        <f t="shared" si="14"/>
        <v>2287060.7058334341</v>
      </c>
    </row>
    <row r="148" spans="1:7" x14ac:dyDescent="0.25">
      <c r="A148" s="154">
        <f t="shared" si="17"/>
        <v>48611</v>
      </c>
      <c r="B148" s="155">
        <v>134</v>
      </c>
      <c r="C148" s="156">
        <f t="shared" si="12"/>
        <v>2287060.7058334341</v>
      </c>
      <c r="D148" s="157">
        <f t="shared" si="13"/>
        <v>5717.65</v>
      </c>
      <c r="E148" s="157">
        <f t="shared" si="15"/>
        <v>17530.033612995889</v>
      </c>
      <c r="F148" s="157">
        <f t="shared" si="16"/>
        <v>23247.688270211202</v>
      </c>
      <c r="G148" s="157">
        <f t="shared" si="14"/>
        <v>2269530.6722204383</v>
      </c>
    </row>
    <row r="149" spans="1:7" x14ac:dyDescent="0.25">
      <c r="A149" s="154">
        <f t="shared" si="17"/>
        <v>48639</v>
      </c>
      <c r="B149" s="155">
        <v>135</v>
      </c>
      <c r="C149" s="156">
        <f t="shared" si="12"/>
        <v>2269530.6722204383</v>
      </c>
      <c r="D149" s="157">
        <f t="shared" si="13"/>
        <v>5673.83</v>
      </c>
      <c r="E149" s="157">
        <f t="shared" si="15"/>
        <v>17573.858697028376</v>
      </c>
      <c r="F149" s="157">
        <f t="shared" si="16"/>
        <v>23247.688270211202</v>
      </c>
      <c r="G149" s="157">
        <f t="shared" si="14"/>
        <v>2251956.8135234099</v>
      </c>
    </row>
    <row r="150" spans="1:7" x14ac:dyDescent="0.25">
      <c r="A150" s="154">
        <f t="shared" si="17"/>
        <v>48670</v>
      </c>
      <c r="B150" s="155">
        <v>136</v>
      </c>
      <c r="C150" s="156">
        <f t="shared" si="12"/>
        <v>2251956.8135234099</v>
      </c>
      <c r="D150" s="157">
        <f t="shared" si="13"/>
        <v>5629.89</v>
      </c>
      <c r="E150" s="157">
        <f t="shared" si="15"/>
        <v>17617.793343770947</v>
      </c>
      <c r="F150" s="157">
        <f t="shared" si="16"/>
        <v>23247.688270211202</v>
      </c>
      <c r="G150" s="157">
        <f t="shared" si="14"/>
        <v>2234339.0201796391</v>
      </c>
    </row>
    <row r="151" spans="1:7" x14ac:dyDescent="0.25">
      <c r="A151" s="154">
        <f t="shared" si="17"/>
        <v>48700</v>
      </c>
      <c r="B151" s="155">
        <v>137</v>
      </c>
      <c r="C151" s="156">
        <f t="shared" si="12"/>
        <v>2234339.0201796391</v>
      </c>
      <c r="D151" s="157">
        <f t="shared" si="13"/>
        <v>5585.85</v>
      </c>
      <c r="E151" s="157">
        <f t="shared" si="15"/>
        <v>17661.837827130374</v>
      </c>
      <c r="F151" s="157">
        <f t="shared" si="16"/>
        <v>23247.688270211202</v>
      </c>
      <c r="G151" s="157">
        <f t="shared" si="14"/>
        <v>2216677.1823525089</v>
      </c>
    </row>
    <row r="152" spans="1:7" x14ac:dyDescent="0.25">
      <c r="A152" s="154">
        <f t="shared" si="17"/>
        <v>48731</v>
      </c>
      <c r="B152" s="155">
        <v>138</v>
      </c>
      <c r="C152" s="156">
        <f t="shared" si="12"/>
        <v>2216677.1823525089</v>
      </c>
      <c r="D152" s="157">
        <f t="shared" si="13"/>
        <v>5541.69</v>
      </c>
      <c r="E152" s="157">
        <f t="shared" si="15"/>
        <v>17705.992421698204</v>
      </c>
      <c r="F152" s="157">
        <f t="shared" si="16"/>
        <v>23247.688270211202</v>
      </c>
      <c r="G152" s="157">
        <f t="shared" si="14"/>
        <v>2198971.1899308106</v>
      </c>
    </row>
    <row r="153" spans="1:7" x14ac:dyDescent="0.25">
      <c r="A153" s="154">
        <f t="shared" si="17"/>
        <v>48761</v>
      </c>
      <c r="B153" s="155">
        <v>139</v>
      </c>
      <c r="C153" s="156">
        <f t="shared" si="12"/>
        <v>2198971.1899308106</v>
      </c>
      <c r="D153" s="157">
        <f t="shared" si="13"/>
        <v>5497.43</v>
      </c>
      <c r="E153" s="157">
        <f t="shared" si="15"/>
        <v>17750.257402752446</v>
      </c>
      <c r="F153" s="157">
        <f t="shared" si="16"/>
        <v>23247.688270211202</v>
      </c>
      <c r="G153" s="157">
        <f t="shared" si="14"/>
        <v>2181220.9325280581</v>
      </c>
    </row>
    <row r="154" spans="1:7" x14ac:dyDescent="0.25">
      <c r="A154" s="154">
        <f t="shared" si="17"/>
        <v>48792</v>
      </c>
      <c r="B154" s="155">
        <v>140</v>
      </c>
      <c r="C154" s="156">
        <f t="shared" si="12"/>
        <v>2181220.9325280581</v>
      </c>
      <c r="D154" s="157">
        <f t="shared" si="13"/>
        <v>5453.05</v>
      </c>
      <c r="E154" s="157">
        <f t="shared" si="15"/>
        <v>17794.633046259329</v>
      </c>
      <c r="F154" s="157">
        <f t="shared" si="16"/>
        <v>23247.688270211202</v>
      </c>
      <c r="G154" s="157">
        <f t="shared" si="14"/>
        <v>2163426.2994817989</v>
      </c>
    </row>
    <row r="155" spans="1:7" x14ac:dyDescent="0.25">
      <c r="A155" s="154">
        <f t="shared" si="17"/>
        <v>48823</v>
      </c>
      <c r="B155" s="155">
        <v>141</v>
      </c>
      <c r="C155" s="156">
        <f t="shared" si="12"/>
        <v>2163426.2994817989</v>
      </c>
      <c r="D155" s="157">
        <f t="shared" si="13"/>
        <v>5408.57</v>
      </c>
      <c r="E155" s="157">
        <f t="shared" si="15"/>
        <v>17839.119628874978</v>
      </c>
      <c r="F155" s="157">
        <f t="shared" si="16"/>
        <v>23247.688270211202</v>
      </c>
      <c r="G155" s="157">
        <f t="shared" si="14"/>
        <v>2145587.1798529238</v>
      </c>
    </row>
    <row r="156" spans="1:7" x14ac:dyDescent="0.25">
      <c r="A156" s="154">
        <f t="shared" si="17"/>
        <v>48853</v>
      </c>
      <c r="B156" s="155">
        <v>142</v>
      </c>
      <c r="C156" s="156">
        <f t="shared" si="12"/>
        <v>2145587.1798529238</v>
      </c>
      <c r="D156" s="157">
        <f t="shared" si="13"/>
        <v>5363.97</v>
      </c>
      <c r="E156" s="157">
        <f t="shared" si="15"/>
        <v>17883.717427947166</v>
      </c>
      <c r="F156" s="157">
        <f t="shared" si="16"/>
        <v>23247.688270211202</v>
      </c>
      <c r="G156" s="157">
        <f t="shared" si="14"/>
        <v>2127703.4624249768</v>
      </c>
    </row>
    <row r="157" spans="1:7" x14ac:dyDescent="0.25">
      <c r="A157" s="154">
        <f t="shared" si="17"/>
        <v>48884</v>
      </c>
      <c r="B157" s="155">
        <v>143</v>
      </c>
      <c r="C157" s="156">
        <f t="shared" si="12"/>
        <v>2127703.4624249768</v>
      </c>
      <c r="D157" s="157">
        <f t="shared" si="13"/>
        <v>5319.26</v>
      </c>
      <c r="E157" s="157">
        <f t="shared" si="15"/>
        <v>17928.426721517033</v>
      </c>
      <c r="F157" s="157">
        <f t="shared" si="16"/>
        <v>23247.688270211202</v>
      </c>
      <c r="G157" s="157">
        <f t="shared" si="14"/>
        <v>2109775.0357034598</v>
      </c>
    </row>
    <row r="158" spans="1:7" x14ac:dyDescent="0.25">
      <c r="A158" s="154">
        <f t="shared" si="17"/>
        <v>48914</v>
      </c>
      <c r="B158" s="155">
        <v>144</v>
      </c>
      <c r="C158" s="156">
        <f t="shared" si="12"/>
        <v>2109775.0357034598</v>
      </c>
      <c r="D158" s="157">
        <f t="shared" si="13"/>
        <v>5274.44</v>
      </c>
      <c r="E158" s="157">
        <f t="shared" si="15"/>
        <v>17973.247788320827</v>
      </c>
      <c r="F158" s="157">
        <f t="shared" si="16"/>
        <v>23247.688270211202</v>
      </c>
      <c r="G158" s="157">
        <f t="shared" si="14"/>
        <v>2091801.787915139</v>
      </c>
    </row>
    <row r="159" spans="1:7" x14ac:dyDescent="0.25">
      <c r="A159" s="154">
        <f t="shared" si="17"/>
        <v>48945</v>
      </c>
      <c r="B159" s="155">
        <v>145</v>
      </c>
      <c r="C159" s="156">
        <f t="shared" si="12"/>
        <v>2091801.787915139</v>
      </c>
      <c r="D159" s="157">
        <f t="shared" si="13"/>
        <v>5229.5</v>
      </c>
      <c r="E159" s="157">
        <f t="shared" si="15"/>
        <v>18018.180907791626</v>
      </c>
      <c r="F159" s="157">
        <f t="shared" si="16"/>
        <v>23247.688270211202</v>
      </c>
      <c r="G159" s="157">
        <f t="shared" si="14"/>
        <v>2073783.6070073473</v>
      </c>
    </row>
    <row r="160" spans="1:7" x14ac:dyDescent="0.25">
      <c r="A160" s="154">
        <f t="shared" si="17"/>
        <v>48976</v>
      </c>
      <c r="B160" s="155">
        <v>146</v>
      </c>
      <c r="C160" s="156">
        <f t="shared" si="12"/>
        <v>2073783.6070073473</v>
      </c>
      <c r="D160" s="157">
        <f t="shared" si="13"/>
        <v>5184.46</v>
      </c>
      <c r="E160" s="157">
        <f t="shared" si="15"/>
        <v>18063.226360061108</v>
      </c>
      <c r="F160" s="157">
        <f t="shared" si="16"/>
        <v>23247.688270211202</v>
      </c>
      <c r="G160" s="157">
        <f t="shared" si="14"/>
        <v>2055720.3806472861</v>
      </c>
    </row>
    <row r="161" spans="1:7" x14ac:dyDescent="0.25">
      <c r="A161" s="154">
        <f t="shared" si="17"/>
        <v>49004</v>
      </c>
      <c r="B161" s="155">
        <v>147</v>
      </c>
      <c r="C161" s="156">
        <f t="shared" si="12"/>
        <v>2055720.3806472861</v>
      </c>
      <c r="D161" s="157">
        <f t="shared" si="13"/>
        <v>5139.3</v>
      </c>
      <c r="E161" s="157">
        <f t="shared" si="15"/>
        <v>18108.384425961256</v>
      </c>
      <c r="F161" s="157">
        <f t="shared" si="16"/>
        <v>23247.688270211202</v>
      </c>
      <c r="G161" s="157">
        <f t="shared" si="14"/>
        <v>2037611.9962213249</v>
      </c>
    </row>
    <row r="162" spans="1:7" x14ac:dyDescent="0.25">
      <c r="A162" s="154">
        <f t="shared" si="17"/>
        <v>49035</v>
      </c>
      <c r="B162" s="155">
        <v>148</v>
      </c>
      <c r="C162" s="156">
        <f t="shared" si="12"/>
        <v>2037611.9962213249</v>
      </c>
      <c r="D162" s="157">
        <f t="shared" si="13"/>
        <v>5094.03</v>
      </c>
      <c r="E162" s="157">
        <f t="shared" si="15"/>
        <v>18153.655387026163</v>
      </c>
      <c r="F162" s="157">
        <f t="shared" si="16"/>
        <v>23247.688270211202</v>
      </c>
      <c r="G162" s="157">
        <f t="shared" si="14"/>
        <v>2019458.3408342986</v>
      </c>
    </row>
    <row r="163" spans="1:7" x14ac:dyDescent="0.25">
      <c r="A163" s="154">
        <f t="shared" si="17"/>
        <v>49065</v>
      </c>
      <c r="B163" s="155">
        <v>149</v>
      </c>
      <c r="C163" s="156">
        <f t="shared" si="12"/>
        <v>2019458.3408342986</v>
      </c>
      <c r="D163" s="157">
        <f t="shared" si="13"/>
        <v>5048.6499999999996</v>
      </c>
      <c r="E163" s="157">
        <f t="shared" si="15"/>
        <v>18199.039525493725</v>
      </c>
      <c r="F163" s="157">
        <f t="shared" si="16"/>
        <v>23247.688270211202</v>
      </c>
      <c r="G163" s="157">
        <f t="shared" si="14"/>
        <v>2001259.3013088049</v>
      </c>
    </row>
    <row r="164" spans="1:7" x14ac:dyDescent="0.25">
      <c r="A164" s="154">
        <f t="shared" si="17"/>
        <v>49096</v>
      </c>
      <c r="B164" s="155">
        <v>150</v>
      </c>
      <c r="C164" s="156">
        <f t="shared" si="12"/>
        <v>2001259.3013088049</v>
      </c>
      <c r="D164" s="157">
        <f t="shared" si="13"/>
        <v>5003.1499999999996</v>
      </c>
      <c r="E164" s="157">
        <f t="shared" si="15"/>
        <v>18244.537124307462</v>
      </c>
      <c r="F164" s="157">
        <f t="shared" si="16"/>
        <v>23247.688270211202</v>
      </c>
      <c r="G164" s="157">
        <f t="shared" si="14"/>
        <v>1983014.7641844975</v>
      </c>
    </row>
    <row r="165" spans="1:7" x14ac:dyDescent="0.25">
      <c r="A165" s="154">
        <f t="shared" si="17"/>
        <v>49126</v>
      </c>
      <c r="B165" s="155">
        <v>151</v>
      </c>
      <c r="C165" s="156">
        <f t="shared" si="12"/>
        <v>1983014.7641844975</v>
      </c>
      <c r="D165" s="157">
        <f t="shared" si="13"/>
        <v>4957.54</v>
      </c>
      <c r="E165" s="157">
        <f t="shared" si="15"/>
        <v>18290.14846711823</v>
      </c>
      <c r="F165" s="157">
        <f t="shared" si="16"/>
        <v>23247.688270211202</v>
      </c>
      <c r="G165" s="157">
        <f t="shared" si="14"/>
        <v>1964724.6157173794</v>
      </c>
    </row>
    <row r="166" spans="1:7" x14ac:dyDescent="0.25">
      <c r="A166" s="154">
        <f t="shared" si="17"/>
        <v>49157</v>
      </c>
      <c r="B166" s="155">
        <v>152</v>
      </c>
      <c r="C166" s="156">
        <f t="shared" si="12"/>
        <v>1964724.6157173794</v>
      </c>
      <c r="D166" s="157">
        <f t="shared" si="13"/>
        <v>4911.8100000000004</v>
      </c>
      <c r="E166" s="157">
        <f t="shared" si="15"/>
        <v>18335.873838286025</v>
      </c>
      <c r="F166" s="157">
        <f t="shared" si="16"/>
        <v>23247.688270211202</v>
      </c>
      <c r="G166" s="157">
        <f t="shared" si="14"/>
        <v>1946388.7418790935</v>
      </c>
    </row>
    <row r="167" spans="1:7" x14ac:dyDescent="0.25">
      <c r="A167" s="154">
        <f t="shared" si="17"/>
        <v>49188</v>
      </c>
      <c r="B167" s="155">
        <v>153</v>
      </c>
      <c r="C167" s="156">
        <f t="shared" si="12"/>
        <v>1946388.7418790935</v>
      </c>
      <c r="D167" s="157">
        <f t="shared" si="13"/>
        <v>4865.97</v>
      </c>
      <c r="E167" s="157">
        <f t="shared" si="15"/>
        <v>18381.713522881742</v>
      </c>
      <c r="F167" s="157">
        <f t="shared" si="16"/>
        <v>23247.688270211202</v>
      </c>
      <c r="G167" s="157">
        <f t="shared" si="14"/>
        <v>1928007.0283562117</v>
      </c>
    </row>
    <row r="168" spans="1:7" x14ac:dyDescent="0.25">
      <c r="A168" s="154">
        <f t="shared" si="17"/>
        <v>49218</v>
      </c>
      <c r="B168" s="155">
        <v>154</v>
      </c>
      <c r="C168" s="156">
        <f t="shared" si="12"/>
        <v>1928007.0283562117</v>
      </c>
      <c r="D168" s="157">
        <f t="shared" si="13"/>
        <v>4820.0200000000004</v>
      </c>
      <c r="E168" s="157">
        <f t="shared" si="15"/>
        <v>18427.667806688947</v>
      </c>
      <c r="F168" s="157">
        <f t="shared" si="16"/>
        <v>23247.688270211202</v>
      </c>
      <c r="G168" s="157">
        <f t="shared" si="14"/>
        <v>1909579.3605495228</v>
      </c>
    </row>
    <row r="169" spans="1:7" x14ac:dyDescent="0.25">
      <c r="A169" s="154">
        <f t="shared" si="17"/>
        <v>49249</v>
      </c>
      <c r="B169" s="155">
        <v>155</v>
      </c>
      <c r="C169" s="156">
        <f t="shared" si="12"/>
        <v>1909579.3605495228</v>
      </c>
      <c r="D169" s="157">
        <f t="shared" si="13"/>
        <v>4773.95</v>
      </c>
      <c r="E169" s="157">
        <f t="shared" si="15"/>
        <v>18473.736976205666</v>
      </c>
      <c r="F169" s="157">
        <f t="shared" si="16"/>
        <v>23247.688270211202</v>
      </c>
      <c r="G169" s="157">
        <f t="shared" si="14"/>
        <v>1891105.6235733172</v>
      </c>
    </row>
    <row r="170" spans="1:7" x14ac:dyDescent="0.25">
      <c r="A170" s="154">
        <f t="shared" si="17"/>
        <v>49279</v>
      </c>
      <c r="B170" s="155">
        <v>156</v>
      </c>
      <c r="C170" s="156">
        <f t="shared" si="12"/>
        <v>1891105.6235733172</v>
      </c>
      <c r="D170" s="157">
        <f t="shared" si="13"/>
        <v>4727.76</v>
      </c>
      <c r="E170" s="157">
        <f t="shared" si="15"/>
        <v>18519.921318646182</v>
      </c>
      <c r="F170" s="157">
        <f t="shared" si="16"/>
        <v>23247.688270211202</v>
      </c>
      <c r="G170" s="157">
        <f t="shared" si="14"/>
        <v>1872585.7022546709</v>
      </c>
    </row>
    <row r="171" spans="1:7" x14ac:dyDescent="0.25">
      <c r="A171" s="154">
        <f t="shared" si="17"/>
        <v>49310</v>
      </c>
      <c r="B171" s="155">
        <v>157</v>
      </c>
      <c r="C171" s="156">
        <f t="shared" si="12"/>
        <v>1872585.7022546709</v>
      </c>
      <c r="D171" s="157">
        <f t="shared" si="13"/>
        <v>4681.46</v>
      </c>
      <c r="E171" s="157">
        <f t="shared" si="15"/>
        <v>18566.221121942795</v>
      </c>
      <c r="F171" s="157">
        <f t="shared" si="16"/>
        <v>23247.688270211202</v>
      </c>
      <c r="G171" s="157">
        <f t="shared" si="14"/>
        <v>1854019.481132728</v>
      </c>
    </row>
    <row r="172" spans="1:7" x14ac:dyDescent="0.25">
      <c r="A172" s="154">
        <f t="shared" si="17"/>
        <v>49341</v>
      </c>
      <c r="B172" s="155">
        <v>158</v>
      </c>
      <c r="C172" s="156">
        <f t="shared" si="12"/>
        <v>1854019.481132728</v>
      </c>
      <c r="D172" s="157">
        <f t="shared" si="13"/>
        <v>4635.05</v>
      </c>
      <c r="E172" s="157">
        <f t="shared" si="15"/>
        <v>18612.636674747653</v>
      </c>
      <c r="F172" s="157">
        <f t="shared" si="16"/>
        <v>23247.688270211202</v>
      </c>
      <c r="G172" s="157">
        <f t="shared" si="14"/>
        <v>1835406.8444579805</v>
      </c>
    </row>
    <row r="173" spans="1:7" x14ac:dyDescent="0.25">
      <c r="A173" s="154">
        <f t="shared" si="17"/>
        <v>49369</v>
      </c>
      <c r="B173" s="155">
        <v>159</v>
      </c>
      <c r="C173" s="156">
        <f t="shared" si="12"/>
        <v>1835406.8444579805</v>
      </c>
      <c r="D173" s="157">
        <f t="shared" si="13"/>
        <v>4588.5200000000004</v>
      </c>
      <c r="E173" s="157">
        <f t="shared" si="15"/>
        <v>18659.168266434524</v>
      </c>
      <c r="F173" s="157">
        <f t="shared" si="16"/>
        <v>23247.688270211202</v>
      </c>
      <c r="G173" s="157">
        <f t="shared" si="14"/>
        <v>1816747.676191546</v>
      </c>
    </row>
    <row r="174" spans="1:7" x14ac:dyDescent="0.25">
      <c r="A174" s="154">
        <f t="shared" si="17"/>
        <v>49400</v>
      </c>
      <c r="B174" s="155">
        <v>160</v>
      </c>
      <c r="C174" s="156">
        <f t="shared" si="12"/>
        <v>1816747.676191546</v>
      </c>
      <c r="D174" s="157">
        <f t="shared" si="13"/>
        <v>4541.87</v>
      </c>
      <c r="E174" s="157">
        <f t="shared" si="15"/>
        <v>18705.816187100609</v>
      </c>
      <c r="F174" s="157">
        <f t="shared" si="16"/>
        <v>23247.688270211202</v>
      </c>
      <c r="G174" s="157">
        <f t="shared" si="14"/>
        <v>1798041.8600044453</v>
      </c>
    </row>
    <row r="175" spans="1:7" x14ac:dyDescent="0.25">
      <c r="A175" s="154">
        <f t="shared" si="17"/>
        <v>49430</v>
      </c>
      <c r="B175" s="155">
        <v>161</v>
      </c>
      <c r="C175" s="156">
        <f t="shared" si="12"/>
        <v>1798041.8600044453</v>
      </c>
      <c r="D175" s="157">
        <f t="shared" si="13"/>
        <v>4495.1000000000004</v>
      </c>
      <c r="E175" s="157">
        <f t="shared" si="15"/>
        <v>18752.580727568362</v>
      </c>
      <c r="F175" s="157">
        <f t="shared" si="16"/>
        <v>23247.688270211202</v>
      </c>
      <c r="G175" s="157">
        <f t="shared" si="14"/>
        <v>1779289.2792768769</v>
      </c>
    </row>
    <row r="176" spans="1:7" x14ac:dyDescent="0.25">
      <c r="A176" s="154">
        <f t="shared" si="17"/>
        <v>49461</v>
      </c>
      <c r="B176" s="155">
        <v>162</v>
      </c>
      <c r="C176" s="156">
        <f t="shared" si="12"/>
        <v>1779289.2792768769</v>
      </c>
      <c r="D176" s="157">
        <f t="shared" si="13"/>
        <v>4448.22</v>
      </c>
      <c r="E176" s="157">
        <f t="shared" si="15"/>
        <v>18799.462179387283</v>
      </c>
      <c r="F176" s="157">
        <f t="shared" si="16"/>
        <v>23247.688270211202</v>
      </c>
      <c r="G176" s="157">
        <f t="shared" si="14"/>
        <v>1760489.8170974897</v>
      </c>
    </row>
    <row r="177" spans="1:7" x14ac:dyDescent="0.25">
      <c r="A177" s="154">
        <f t="shared" si="17"/>
        <v>49491</v>
      </c>
      <c r="B177" s="155">
        <v>163</v>
      </c>
      <c r="C177" s="156">
        <f t="shared" si="12"/>
        <v>1760489.8170974897</v>
      </c>
      <c r="D177" s="157">
        <f t="shared" si="13"/>
        <v>4401.22</v>
      </c>
      <c r="E177" s="157">
        <f t="shared" si="15"/>
        <v>18846.460834835751</v>
      </c>
      <c r="F177" s="157">
        <f t="shared" si="16"/>
        <v>23247.688270211202</v>
      </c>
      <c r="G177" s="157">
        <f t="shared" si="14"/>
        <v>1741643.3562626541</v>
      </c>
    </row>
    <row r="178" spans="1:7" x14ac:dyDescent="0.25">
      <c r="A178" s="154">
        <f t="shared" si="17"/>
        <v>49522</v>
      </c>
      <c r="B178" s="155">
        <v>164</v>
      </c>
      <c r="C178" s="156">
        <f t="shared" si="12"/>
        <v>1741643.3562626541</v>
      </c>
      <c r="D178" s="157">
        <f t="shared" si="13"/>
        <v>4354.1099999999997</v>
      </c>
      <c r="E178" s="157">
        <f t="shared" si="15"/>
        <v>18893.576986922839</v>
      </c>
      <c r="F178" s="157">
        <f t="shared" si="16"/>
        <v>23247.688270211202</v>
      </c>
      <c r="G178" s="157">
        <f t="shared" si="14"/>
        <v>1722749.7792757312</v>
      </c>
    </row>
    <row r="179" spans="1:7" x14ac:dyDescent="0.25">
      <c r="A179" s="154">
        <f t="shared" si="17"/>
        <v>49553</v>
      </c>
      <c r="B179" s="155">
        <v>165</v>
      </c>
      <c r="C179" s="156">
        <f t="shared" si="12"/>
        <v>1722749.7792757312</v>
      </c>
      <c r="D179" s="157">
        <f t="shared" si="13"/>
        <v>4306.87</v>
      </c>
      <c r="E179" s="157">
        <f t="shared" si="15"/>
        <v>18940.810929390147</v>
      </c>
      <c r="F179" s="157">
        <f t="shared" si="16"/>
        <v>23247.688270211202</v>
      </c>
      <c r="G179" s="157">
        <f t="shared" si="14"/>
        <v>1703808.968346341</v>
      </c>
    </row>
    <row r="180" spans="1:7" x14ac:dyDescent="0.25">
      <c r="A180" s="154">
        <f t="shared" si="17"/>
        <v>49583</v>
      </c>
      <c r="B180" s="155">
        <v>166</v>
      </c>
      <c r="C180" s="156">
        <f t="shared" si="12"/>
        <v>1703808.968346341</v>
      </c>
      <c r="D180" s="157">
        <f t="shared" si="13"/>
        <v>4259.5200000000004</v>
      </c>
      <c r="E180" s="157">
        <f t="shared" si="15"/>
        <v>18988.162956713622</v>
      </c>
      <c r="F180" s="157">
        <f t="shared" si="16"/>
        <v>23247.688270211202</v>
      </c>
      <c r="G180" s="157">
        <f t="shared" si="14"/>
        <v>1684820.8053896273</v>
      </c>
    </row>
    <row r="181" spans="1:7" x14ac:dyDescent="0.25">
      <c r="A181" s="154">
        <f t="shared" si="17"/>
        <v>49614</v>
      </c>
      <c r="B181" s="155">
        <v>167</v>
      </c>
      <c r="C181" s="156">
        <f t="shared" si="12"/>
        <v>1684820.8053896273</v>
      </c>
      <c r="D181" s="157">
        <f t="shared" si="13"/>
        <v>4212.05</v>
      </c>
      <c r="E181" s="157">
        <f t="shared" si="15"/>
        <v>19035.633364105404</v>
      </c>
      <c r="F181" s="157">
        <f t="shared" si="16"/>
        <v>23247.688270211202</v>
      </c>
      <c r="G181" s="157">
        <f t="shared" si="14"/>
        <v>1665785.172025522</v>
      </c>
    </row>
    <row r="182" spans="1:7" x14ac:dyDescent="0.25">
      <c r="A182" s="154">
        <f t="shared" si="17"/>
        <v>49644</v>
      </c>
      <c r="B182" s="155">
        <v>168</v>
      </c>
      <c r="C182" s="156">
        <f t="shared" si="12"/>
        <v>1665785.172025522</v>
      </c>
      <c r="D182" s="157">
        <f t="shared" si="13"/>
        <v>4164.46</v>
      </c>
      <c r="E182" s="157">
        <f t="shared" si="15"/>
        <v>19083.222447515669</v>
      </c>
      <c r="F182" s="157">
        <f t="shared" si="16"/>
        <v>23247.688270211202</v>
      </c>
      <c r="G182" s="157">
        <f t="shared" si="14"/>
        <v>1646701.9495780063</v>
      </c>
    </row>
    <row r="183" spans="1:7" x14ac:dyDescent="0.25">
      <c r="A183" s="154">
        <f t="shared" si="17"/>
        <v>49675</v>
      </c>
      <c r="B183" s="155">
        <v>169</v>
      </c>
      <c r="C183" s="156">
        <f t="shared" si="12"/>
        <v>1646701.9495780063</v>
      </c>
      <c r="D183" s="157">
        <f t="shared" si="13"/>
        <v>4116.75</v>
      </c>
      <c r="E183" s="157">
        <f t="shared" si="15"/>
        <v>19130.930503634456</v>
      </c>
      <c r="F183" s="157">
        <f t="shared" si="16"/>
        <v>23247.688270211202</v>
      </c>
      <c r="G183" s="157">
        <f t="shared" si="14"/>
        <v>1627571.0190743718</v>
      </c>
    </row>
    <row r="184" spans="1:7" x14ac:dyDescent="0.25">
      <c r="A184" s="154">
        <f t="shared" si="17"/>
        <v>49706</v>
      </c>
      <c r="B184" s="155">
        <v>170</v>
      </c>
      <c r="C184" s="156">
        <f t="shared" si="12"/>
        <v>1627571.0190743718</v>
      </c>
      <c r="D184" s="157">
        <f t="shared" si="13"/>
        <v>4068.93</v>
      </c>
      <c r="E184" s="157">
        <f t="shared" si="15"/>
        <v>19178.757829893548</v>
      </c>
      <c r="F184" s="157">
        <f t="shared" si="16"/>
        <v>23247.688270211202</v>
      </c>
      <c r="G184" s="157">
        <f t="shared" si="14"/>
        <v>1608392.2612444782</v>
      </c>
    </row>
    <row r="185" spans="1:7" x14ac:dyDescent="0.25">
      <c r="A185" s="154">
        <f t="shared" si="17"/>
        <v>49735</v>
      </c>
      <c r="B185" s="155">
        <v>171</v>
      </c>
      <c r="C185" s="156">
        <f t="shared" si="12"/>
        <v>1608392.2612444782</v>
      </c>
      <c r="D185" s="157">
        <f t="shared" si="13"/>
        <v>4020.98</v>
      </c>
      <c r="E185" s="157">
        <f t="shared" si="15"/>
        <v>19226.70472446828</v>
      </c>
      <c r="F185" s="157">
        <f t="shared" si="16"/>
        <v>23247.688270211202</v>
      </c>
      <c r="G185" s="157">
        <f t="shared" si="14"/>
        <v>1589165.5565200099</v>
      </c>
    </row>
    <row r="186" spans="1:7" x14ac:dyDescent="0.25">
      <c r="A186" s="154">
        <f t="shared" si="17"/>
        <v>49766</v>
      </c>
      <c r="B186" s="155">
        <v>172</v>
      </c>
      <c r="C186" s="156">
        <f t="shared" si="12"/>
        <v>1589165.5565200099</v>
      </c>
      <c r="D186" s="157">
        <f t="shared" si="13"/>
        <v>3972.91</v>
      </c>
      <c r="E186" s="157">
        <f t="shared" si="15"/>
        <v>19274.771486279449</v>
      </c>
      <c r="F186" s="157">
        <f t="shared" si="16"/>
        <v>23247.688270211202</v>
      </c>
      <c r="G186" s="157">
        <f t="shared" si="14"/>
        <v>1569890.7850337303</v>
      </c>
    </row>
    <row r="187" spans="1:7" x14ac:dyDescent="0.25">
      <c r="A187" s="154">
        <f t="shared" si="17"/>
        <v>49796</v>
      </c>
      <c r="B187" s="155">
        <v>173</v>
      </c>
      <c r="C187" s="156">
        <f t="shared" si="12"/>
        <v>1569890.7850337303</v>
      </c>
      <c r="D187" s="157">
        <f t="shared" si="13"/>
        <v>3924.73</v>
      </c>
      <c r="E187" s="157">
        <f t="shared" si="15"/>
        <v>19322.958414995148</v>
      </c>
      <c r="F187" s="157">
        <f t="shared" si="16"/>
        <v>23247.688270211202</v>
      </c>
      <c r="G187" s="157">
        <f t="shared" si="14"/>
        <v>1550567.8266187352</v>
      </c>
    </row>
    <row r="188" spans="1:7" x14ac:dyDescent="0.25">
      <c r="A188" s="154">
        <f t="shared" si="17"/>
        <v>49827</v>
      </c>
      <c r="B188" s="155">
        <v>174</v>
      </c>
      <c r="C188" s="156">
        <f t="shared" si="12"/>
        <v>1550567.8266187352</v>
      </c>
      <c r="D188" s="157">
        <f t="shared" si="13"/>
        <v>3876.42</v>
      </c>
      <c r="E188" s="157">
        <f t="shared" si="15"/>
        <v>19371.265811032634</v>
      </c>
      <c r="F188" s="157">
        <f t="shared" si="16"/>
        <v>23247.688270211202</v>
      </c>
      <c r="G188" s="157">
        <f t="shared" si="14"/>
        <v>1531196.5608077026</v>
      </c>
    </row>
    <row r="189" spans="1:7" x14ac:dyDescent="0.25">
      <c r="A189" s="154">
        <f t="shared" si="17"/>
        <v>49857</v>
      </c>
      <c r="B189" s="155">
        <v>175</v>
      </c>
      <c r="C189" s="156">
        <f t="shared" si="12"/>
        <v>1531196.5608077026</v>
      </c>
      <c r="D189" s="157">
        <f t="shared" si="13"/>
        <v>3827.99</v>
      </c>
      <c r="E189" s="157">
        <f t="shared" si="15"/>
        <v>19419.693975560218</v>
      </c>
      <c r="F189" s="157">
        <f t="shared" si="16"/>
        <v>23247.688270211202</v>
      </c>
      <c r="G189" s="157">
        <f t="shared" si="14"/>
        <v>1511776.8668321425</v>
      </c>
    </row>
    <row r="190" spans="1:7" x14ac:dyDescent="0.25">
      <c r="A190" s="154">
        <f t="shared" si="17"/>
        <v>49888</v>
      </c>
      <c r="B190" s="155">
        <v>176</v>
      </c>
      <c r="C190" s="156">
        <f t="shared" si="12"/>
        <v>1511776.8668321425</v>
      </c>
      <c r="D190" s="157">
        <f t="shared" si="13"/>
        <v>3779.44</v>
      </c>
      <c r="E190" s="157">
        <f t="shared" si="15"/>
        <v>19468.243210499117</v>
      </c>
      <c r="F190" s="157">
        <f t="shared" si="16"/>
        <v>23247.688270211202</v>
      </c>
      <c r="G190" s="157">
        <f t="shared" si="14"/>
        <v>1492308.6236216433</v>
      </c>
    </row>
    <row r="191" spans="1:7" x14ac:dyDescent="0.25">
      <c r="A191" s="154">
        <f t="shared" si="17"/>
        <v>49919</v>
      </c>
      <c r="B191" s="155">
        <v>177</v>
      </c>
      <c r="C191" s="156">
        <f t="shared" si="12"/>
        <v>1492308.6236216433</v>
      </c>
      <c r="D191" s="157">
        <f t="shared" si="13"/>
        <v>3730.77</v>
      </c>
      <c r="E191" s="157">
        <f t="shared" si="15"/>
        <v>19516.913818525369</v>
      </c>
      <c r="F191" s="157">
        <f t="shared" si="16"/>
        <v>23247.688270211202</v>
      </c>
      <c r="G191" s="157">
        <f t="shared" si="14"/>
        <v>1472791.7098031179</v>
      </c>
    </row>
    <row r="192" spans="1:7" x14ac:dyDescent="0.25">
      <c r="A192" s="154">
        <f t="shared" si="17"/>
        <v>49949</v>
      </c>
      <c r="B192" s="155">
        <v>178</v>
      </c>
      <c r="C192" s="156">
        <f t="shared" si="12"/>
        <v>1472791.7098031179</v>
      </c>
      <c r="D192" s="157">
        <f t="shared" si="13"/>
        <v>3681.98</v>
      </c>
      <c r="E192" s="157">
        <f t="shared" si="15"/>
        <v>19565.70610307168</v>
      </c>
      <c r="F192" s="157">
        <f t="shared" si="16"/>
        <v>23247.688270211202</v>
      </c>
      <c r="G192" s="157">
        <f t="shared" si="14"/>
        <v>1453226.0037000463</v>
      </c>
    </row>
    <row r="193" spans="1:7" x14ac:dyDescent="0.25">
      <c r="A193" s="154">
        <f t="shared" si="17"/>
        <v>49980</v>
      </c>
      <c r="B193" s="155">
        <v>179</v>
      </c>
      <c r="C193" s="156">
        <f t="shared" si="12"/>
        <v>1453226.0037000463</v>
      </c>
      <c r="D193" s="157">
        <f t="shared" si="13"/>
        <v>3633.07</v>
      </c>
      <c r="E193" s="157">
        <f t="shared" si="15"/>
        <v>19614.620368329361</v>
      </c>
      <c r="F193" s="157">
        <f t="shared" si="16"/>
        <v>23247.688270211202</v>
      </c>
      <c r="G193" s="157">
        <f t="shared" si="14"/>
        <v>1433611.383331717</v>
      </c>
    </row>
    <row r="194" spans="1:7" x14ac:dyDescent="0.25">
      <c r="A194" s="154">
        <f t="shared" si="17"/>
        <v>50010</v>
      </c>
      <c r="B194" s="155">
        <v>180</v>
      </c>
      <c r="C194" s="156">
        <f t="shared" si="12"/>
        <v>1433611.383331717</v>
      </c>
      <c r="D194" s="157">
        <f t="shared" si="13"/>
        <v>3584.03</v>
      </c>
      <c r="E194" s="157">
        <f t="shared" si="15"/>
        <v>19663.656919250181</v>
      </c>
      <c r="F194" s="157">
        <f t="shared" si="16"/>
        <v>23247.688270211202</v>
      </c>
      <c r="G194" s="157">
        <f t="shared" si="14"/>
        <v>1413947.7264124667</v>
      </c>
    </row>
    <row r="195" spans="1:7" x14ac:dyDescent="0.25">
      <c r="A195" s="154">
        <f t="shared" si="17"/>
        <v>50041</v>
      </c>
      <c r="B195" s="155">
        <v>181</v>
      </c>
      <c r="C195" s="156">
        <f t="shared" si="12"/>
        <v>1413947.7264124667</v>
      </c>
      <c r="D195" s="157">
        <f t="shared" si="13"/>
        <v>3534.87</v>
      </c>
      <c r="E195" s="157">
        <f t="shared" si="15"/>
        <v>19712.81606154831</v>
      </c>
      <c r="F195" s="157">
        <f t="shared" si="16"/>
        <v>23247.688270211202</v>
      </c>
      <c r="G195" s="157">
        <f t="shared" si="14"/>
        <v>1394234.9103509183</v>
      </c>
    </row>
    <row r="196" spans="1:7" x14ac:dyDescent="0.25">
      <c r="A196" s="154">
        <f t="shared" si="17"/>
        <v>50072</v>
      </c>
      <c r="B196" s="155">
        <v>182</v>
      </c>
      <c r="C196" s="156">
        <f t="shared" si="12"/>
        <v>1394234.9103509183</v>
      </c>
      <c r="D196" s="157">
        <f t="shared" si="13"/>
        <v>3485.59</v>
      </c>
      <c r="E196" s="157">
        <f t="shared" si="15"/>
        <v>19762.09810170218</v>
      </c>
      <c r="F196" s="157">
        <f t="shared" si="16"/>
        <v>23247.688270211202</v>
      </c>
      <c r="G196" s="157">
        <f t="shared" si="14"/>
        <v>1374472.812249216</v>
      </c>
    </row>
    <row r="197" spans="1:7" x14ac:dyDescent="0.25">
      <c r="A197" s="154">
        <f t="shared" si="17"/>
        <v>50100</v>
      </c>
      <c r="B197" s="155">
        <v>183</v>
      </c>
      <c r="C197" s="156">
        <f t="shared" si="12"/>
        <v>1374472.812249216</v>
      </c>
      <c r="D197" s="157">
        <f t="shared" si="13"/>
        <v>3436.18</v>
      </c>
      <c r="E197" s="157">
        <f t="shared" si="15"/>
        <v>19811.503346956433</v>
      </c>
      <c r="F197" s="157">
        <f t="shared" si="16"/>
        <v>23247.688270211202</v>
      </c>
      <c r="G197" s="157">
        <f t="shared" si="14"/>
        <v>1354661.3089022597</v>
      </c>
    </row>
    <row r="198" spans="1:7" x14ac:dyDescent="0.25">
      <c r="A198" s="154">
        <f t="shared" si="17"/>
        <v>50131</v>
      </c>
      <c r="B198" s="155">
        <v>184</v>
      </c>
      <c r="C198" s="156">
        <f t="shared" si="12"/>
        <v>1354661.3089022597</v>
      </c>
      <c r="D198" s="157">
        <f t="shared" si="13"/>
        <v>3386.65</v>
      </c>
      <c r="E198" s="157">
        <f t="shared" si="15"/>
        <v>19861.032105323826</v>
      </c>
      <c r="F198" s="157">
        <f t="shared" si="16"/>
        <v>23247.688270211202</v>
      </c>
      <c r="G198" s="157">
        <f t="shared" si="14"/>
        <v>1334800.2767969358</v>
      </c>
    </row>
    <row r="199" spans="1:7" x14ac:dyDescent="0.25">
      <c r="A199" s="154">
        <f t="shared" si="17"/>
        <v>50161</v>
      </c>
      <c r="B199" s="155">
        <v>185</v>
      </c>
      <c r="C199" s="156">
        <f t="shared" si="12"/>
        <v>1334800.2767969358</v>
      </c>
      <c r="D199" s="157">
        <f t="shared" si="13"/>
        <v>3337</v>
      </c>
      <c r="E199" s="157">
        <f t="shared" si="15"/>
        <v>19910.684685587134</v>
      </c>
      <c r="F199" s="157">
        <f t="shared" si="16"/>
        <v>23247.688270211202</v>
      </c>
      <c r="G199" s="157">
        <f t="shared" si="14"/>
        <v>1314889.5921113486</v>
      </c>
    </row>
    <row r="200" spans="1:7" x14ac:dyDescent="0.25">
      <c r="A200" s="154">
        <f t="shared" si="17"/>
        <v>50192</v>
      </c>
      <c r="B200" s="155">
        <v>186</v>
      </c>
      <c r="C200" s="156">
        <f t="shared" si="12"/>
        <v>1314889.5921113486</v>
      </c>
      <c r="D200" s="157">
        <f t="shared" si="13"/>
        <v>3287.22</v>
      </c>
      <c r="E200" s="157">
        <f t="shared" si="15"/>
        <v>19960.4613973011</v>
      </c>
      <c r="F200" s="157">
        <f t="shared" si="16"/>
        <v>23247.688270211202</v>
      </c>
      <c r="G200" s="157">
        <f t="shared" si="14"/>
        <v>1294929.1307140475</v>
      </c>
    </row>
    <row r="201" spans="1:7" x14ac:dyDescent="0.25">
      <c r="A201" s="154">
        <f t="shared" si="17"/>
        <v>50222</v>
      </c>
      <c r="B201" s="155">
        <v>187</v>
      </c>
      <c r="C201" s="156">
        <f t="shared" si="12"/>
        <v>1294929.1307140475</v>
      </c>
      <c r="D201" s="157">
        <f t="shared" si="13"/>
        <v>3237.32</v>
      </c>
      <c r="E201" s="157">
        <f t="shared" si="15"/>
        <v>20010.362550794354</v>
      </c>
      <c r="F201" s="157">
        <f t="shared" si="16"/>
        <v>23247.688270211202</v>
      </c>
      <c r="G201" s="157">
        <f t="shared" si="14"/>
        <v>1274918.7681632531</v>
      </c>
    </row>
    <row r="202" spans="1:7" x14ac:dyDescent="0.25">
      <c r="A202" s="154">
        <f t="shared" si="17"/>
        <v>50253</v>
      </c>
      <c r="B202" s="155">
        <v>188</v>
      </c>
      <c r="C202" s="156">
        <f t="shared" si="12"/>
        <v>1274918.7681632531</v>
      </c>
      <c r="D202" s="157">
        <f t="shared" si="13"/>
        <v>3187.3</v>
      </c>
      <c r="E202" s="157">
        <f t="shared" si="15"/>
        <v>20060.388457171342</v>
      </c>
      <c r="F202" s="157">
        <f t="shared" si="16"/>
        <v>23247.688270211202</v>
      </c>
      <c r="G202" s="157">
        <f t="shared" si="14"/>
        <v>1254858.3797060817</v>
      </c>
    </row>
    <row r="203" spans="1:7" x14ac:dyDescent="0.25">
      <c r="A203" s="154">
        <f t="shared" si="17"/>
        <v>50284</v>
      </c>
      <c r="B203" s="155">
        <v>189</v>
      </c>
      <c r="C203" s="156">
        <f t="shared" ref="C203:C255" si="18">G202</f>
        <v>1254858.3797060817</v>
      </c>
      <c r="D203" s="157">
        <f t="shared" ref="D203:D254" si="19">ROUND(C203*$E$11/12,2)</f>
        <v>3137.15</v>
      </c>
      <c r="E203" s="157">
        <f t="shared" si="15"/>
        <v>20110.53942831427</v>
      </c>
      <c r="F203" s="157">
        <f t="shared" si="16"/>
        <v>23247.688270211202</v>
      </c>
      <c r="G203" s="157">
        <f t="shared" ref="G203:G255" si="20">C203-E203</f>
        <v>1234747.8402777675</v>
      </c>
    </row>
    <row r="204" spans="1:7" x14ac:dyDescent="0.25">
      <c r="A204" s="154">
        <f t="shared" si="17"/>
        <v>50314</v>
      </c>
      <c r="B204" s="155">
        <v>190</v>
      </c>
      <c r="C204" s="156">
        <f t="shared" si="18"/>
        <v>1234747.8402777675</v>
      </c>
      <c r="D204" s="157">
        <f t="shared" si="19"/>
        <v>3086.87</v>
      </c>
      <c r="E204" s="157">
        <f t="shared" si="15"/>
        <v>20160.815776885058</v>
      </c>
      <c r="F204" s="157">
        <f t="shared" si="16"/>
        <v>23247.688270211202</v>
      </c>
      <c r="G204" s="157">
        <f t="shared" si="20"/>
        <v>1214587.0245008825</v>
      </c>
    </row>
    <row r="205" spans="1:7" x14ac:dyDescent="0.25">
      <c r="A205" s="154">
        <f t="shared" si="17"/>
        <v>50345</v>
      </c>
      <c r="B205" s="155">
        <v>191</v>
      </c>
      <c r="C205" s="156">
        <f t="shared" si="18"/>
        <v>1214587.0245008825</v>
      </c>
      <c r="D205" s="157">
        <f t="shared" si="19"/>
        <v>3036.47</v>
      </c>
      <c r="E205" s="157">
        <f t="shared" si="15"/>
        <v>20211.217816327266</v>
      </c>
      <c r="F205" s="157">
        <f t="shared" si="16"/>
        <v>23247.688270211202</v>
      </c>
      <c r="G205" s="157">
        <f t="shared" si="20"/>
        <v>1194375.8066845553</v>
      </c>
    </row>
    <row r="206" spans="1:7" x14ac:dyDescent="0.25">
      <c r="A206" s="154">
        <f t="shared" si="17"/>
        <v>50375</v>
      </c>
      <c r="B206" s="155">
        <v>192</v>
      </c>
      <c r="C206" s="156">
        <f t="shared" si="18"/>
        <v>1194375.8066845553</v>
      </c>
      <c r="D206" s="157">
        <f t="shared" si="19"/>
        <v>2985.94</v>
      </c>
      <c r="E206" s="157">
        <f t="shared" si="15"/>
        <v>20261.745860868086</v>
      </c>
      <c r="F206" s="157">
        <f t="shared" si="16"/>
        <v>23247.688270211202</v>
      </c>
      <c r="G206" s="157">
        <f t="shared" si="20"/>
        <v>1174114.0608236871</v>
      </c>
    </row>
    <row r="207" spans="1:7" x14ac:dyDescent="0.25">
      <c r="A207" s="154">
        <f t="shared" si="17"/>
        <v>50406</v>
      </c>
      <c r="B207" s="155">
        <v>193</v>
      </c>
      <c r="C207" s="156">
        <f t="shared" si="18"/>
        <v>1174114.0608236871</v>
      </c>
      <c r="D207" s="157">
        <f t="shared" si="19"/>
        <v>2935.29</v>
      </c>
      <c r="E207" s="157">
        <f t="shared" si="15"/>
        <v>20312.400225520254</v>
      </c>
      <c r="F207" s="157">
        <f t="shared" si="16"/>
        <v>23247.688270211202</v>
      </c>
      <c r="G207" s="157">
        <f t="shared" si="20"/>
        <v>1153801.6605981668</v>
      </c>
    </row>
    <row r="208" spans="1:7" x14ac:dyDescent="0.25">
      <c r="A208" s="154">
        <f t="shared" si="17"/>
        <v>50437</v>
      </c>
      <c r="B208" s="155">
        <v>194</v>
      </c>
      <c r="C208" s="156">
        <f t="shared" si="18"/>
        <v>1153801.6605981668</v>
      </c>
      <c r="D208" s="157">
        <f t="shared" si="19"/>
        <v>2884.5</v>
      </c>
      <c r="E208" s="157">
        <f t="shared" si="15"/>
        <v>20363.18122608406</v>
      </c>
      <c r="F208" s="157">
        <f t="shared" si="16"/>
        <v>23247.688270211202</v>
      </c>
      <c r="G208" s="157">
        <f t="shared" si="20"/>
        <v>1133438.4793720827</v>
      </c>
    </row>
    <row r="209" spans="1:7" x14ac:dyDescent="0.25">
      <c r="A209" s="154">
        <f t="shared" si="17"/>
        <v>50465</v>
      </c>
      <c r="B209" s="155">
        <v>195</v>
      </c>
      <c r="C209" s="156">
        <f t="shared" si="18"/>
        <v>1133438.4793720827</v>
      </c>
      <c r="D209" s="157">
        <f t="shared" si="19"/>
        <v>2833.6</v>
      </c>
      <c r="E209" s="157">
        <f t="shared" ref="E209:E254" si="21">PPMT($E$11/12,B209,$E$7-1,-$E$8,$E$9,0)</f>
        <v>20414.089179149269</v>
      </c>
      <c r="F209" s="157">
        <f t="shared" ref="F209:F254" si="22">F208</f>
        <v>23247.688270211202</v>
      </c>
      <c r="G209" s="157">
        <f t="shared" si="20"/>
        <v>1113024.3901929334</v>
      </c>
    </row>
    <row r="210" spans="1:7" x14ac:dyDescent="0.25">
      <c r="A210" s="154">
        <f t="shared" ref="A210:A254" si="23">EDATE(A209,1)</f>
        <v>50496</v>
      </c>
      <c r="B210" s="155">
        <v>196</v>
      </c>
      <c r="C210" s="156">
        <f t="shared" si="18"/>
        <v>1113024.3901929334</v>
      </c>
      <c r="D210" s="157">
        <f t="shared" si="19"/>
        <v>2782.56</v>
      </c>
      <c r="E210" s="157">
        <f t="shared" si="21"/>
        <v>20465.124402097139</v>
      </c>
      <c r="F210" s="157">
        <f t="shared" si="22"/>
        <v>23247.688270211202</v>
      </c>
      <c r="G210" s="157">
        <f t="shared" si="20"/>
        <v>1092559.2657908362</v>
      </c>
    </row>
    <row r="211" spans="1:7" x14ac:dyDescent="0.25">
      <c r="A211" s="154">
        <f t="shared" si="23"/>
        <v>50526</v>
      </c>
      <c r="B211" s="155">
        <v>197</v>
      </c>
      <c r="C211" s="156">
        <f t="shared" si="18"/>
        <v>1092559.2657908362</v>
      </c>
      <c r="D211" s="157">
        <f t="shared" si="19"/>
        <v>2731.4</v>
      </c>
      <c r="E211" s="157">
        <f t="shared" si="21"/>
        <v>20516.287213102383</v>
      </c>
      <c r="F211" s="157">
        <f t="shared" si="22"/>
        <v>23247.688270211202</v>
      </c>
      <c r="G211" s="157">
        <f t="shared" si="20"/>
        <v>1072042.9785777337</v>
      </c>
    </row>
    <row r="212" spans="1:7" x14ac:dyDescent="0.25">
      <c r="A212" s="154">
        <f t="shared" si="23"/>
        <v>50557</v>
      </c>
      <c r="B212" s="155">
        <v>198</v>
      </c>
      <c r="C212" s="156">
        <f t="shared" si="18"/>
        <v>1072042.9785777337</v>
      </c>
      <c r="D212" s="157">
        <f t="shared" si="19"/>
        <v>2680.11</v>
      </c>
      <c r="E212" s="157">
        <f t="shared" si="21"/>
        <v>20567.577931135136</v>
      </c>
      <c r="F212" s="157">
        <f t="shared" si="22"/>
        <v>23247.688270211202</v>
      </c>
      <c r="G212" s="157">
        <f t="shared" si="20"/>
        <v>1051475.4006465985</v>
      </c>
    </row>
    <row r="213" spans="1:7" x14ac:dyDescent="0.25">
      <c r="A213" s="154">
        <f t="shared" si="23"/>
        <v>50587</v>
      </c>
      <c r="B213" s="155">
        <v>199</v>
      </c>
      <c r="C213" s="156">
        <f t="shared" si="18"/>
        <v>1051475.4006465985</v>
      </c>
      <c r="D213" s="157">
        <f t="shared" si="19"/>
        <v>2628.69</v>
      </c>
      <c r="E213" s="157">
        <f t="shared" si="21"/>
        <v>20618.996875962977</v>
      </c>
      <c r="F213" s="157">
        <f t="shared" si="22"/>
        <v>23247.688270211202</v>
      </c>
      <c r="G213" s="157">
        <f t="shared" si="20"/>
        <v>1030856.4037706356</v>
      </c>
    </row>
    <row r="214" spans="1:7" x14ac:dyDescent="0.25">
      <c r="A214" s="154">
        <f t="shared" si="23"/>
        <v>50618</v>
      </c>
      <c r="B214" s="155">
        <v>200</v>
      </c>
      <c r="C214" s="156">
        <f t="shared" si="18"/>
        <v>1030856.4037706356</v>
      </c>
      <c r="D214" s="157">
        <f t="shared" si="19"/>
        <v>2577.14</v>
      </c>
      <c r="E214" s="157">
        <f t="shared" si="21"/>
        <v>20670.544368152885</v>
      </c>
      <c r="F214" s="157">
        <f t="shared" si="22"/>
        <v>23247.688270211202</v>
      </c>
      <c r="G214" s="157">
        <f t="shared" si="20"/>
        <v>1010185.8594024827</v>
      </c>
    </row>
    <row r="215" spans="1:7" x14ac:dyDescent="0.25">
      <c r="A215" s="154">
        <f t="shared" si="23"/>
        <v>50649</v>
      </c>
      <c r="B215" s="155">
        <v>201</v>
      </c>
      <c r="C215" s="156">
        <f t="shared" si="18"/>
        <v>1010185.8594024827</v>
      </c>
      <c r="D215" s="157">
        <f t="shared" si="19"/>
        <v>2525.46</v>
      </c>
      <c r="E215" s="157">
        <f t="shared" si="21"/>
        <v>20722.220729073266</v>
      </c>
      <c r="F215" s="157">
        <f t="shared" si="22"/>
        <v>23247.688270211202</v>
      </c>
      <c r="G215" s="157">
        <f t="shared" si="20"/>
        <v>989463.63867340947</v>
      </c>
    </row>
    <row r="216" spans="1:7" x14ac:dyDescent="0.25">
      <c r="A216" s="154">
        <f t="shared" si="23"/>
        <v>50679</v>
      </c>
      <c r="B216" s="155">
        <v>202</v>
      </c>
      <c r="C216" s="156">
        <f t="shared" si="18"/>
        <v>989463.63867340947</v>
      </c>
      <c r="D216" s="157">
        <f t="shared" si="19"/>
        <v>2473.66</v>
      </c>
      <c r="E216" s="157">
        <f t="shared" si="21"/>
        <v>20774.026280895949</v>
      </c>
      <c r="F216" s="157">
        <f t="shared" si="22"/>
        <v>23247.688270211202</v>
      </c>
      <c r="G216" s="157">
        <f t="shared" si="20"/>
        <v>968689.61239251355</v>
      </c>
    </row>
    <row r="217" spans="1:7" x14ac:dyDescent="0.25">
      <c r="A217" s="154">
        <f t="shared" si="23"/>
        <v>50710</v>
      </c>
      <c r="B217" s="155">
        <v>203</v>
      </c>
      <c r="C217" s="156">
        <f t="shared" si="18"/>
        <v>968689.61239251355</v>
      </c>
      <c r="D217" s="157">
        <f t="shared" si="19"/>
        <v>2421.7199999999998</v>
      </c>
      <c r="E217" s="157">
        <f t="shared" si="21"/>
        <v>20825.961346598189</v>
      </c>
      <c r="F217" s="157">
        <f t="shared" si="22"/>
        <v>23247.688270211202</v>
      </c>
      <c r="G217" s="157">
        <f t="shared" si="20"/>
        <v>947863.65104591532</v>
      </c>
    </row>
    <row r="218" spans="1:7" x14ac:dyDescent="0.25">
      <c r="A218" s="154">
        <f t="shared" si="23"/>
        <v>50740</v>
      </c>
      <c r="B218" s="155">
        <v>204</v>
      </c>
      <c r="C218" s="156">
        <f t="shared" si="18"/>
        <v>947863.65104591532</v>
      </c>
      <c r="D218" s="157">
        <f t="shared" si="19"/>
        <v>2369.66</v>
      </c>
      <c r="E218" s="157">
        <f t="shared" si="21"/>
        <v>20878.026249964685</v>
      </c>
      <c r="F218" s="157">
        <f t="shared" si="22"/>
        <v>23247.688270211202</v>
      </c>
      <c r="G218" s="157">
        <f t="shared" si="20"/>
        <v>926985.6247959506</v>
      </c>
    </row>
    <row r="219" spans="1:7" x14ac:dyDescent="0.25">
      <c r="A219" s="154">
        <f t="shared" si="23"/>
        <v>50771</v>
      </c>
      <c r="B219" s="155">
        <v>205</v>
      </c>
      <c r="C219" s="156">
        <f t="shared" si="18"/>
        <v>926985.6247959506</v>
      </c>
      <c r="D219" s="157">
        <f t="shared" si="19"/>
        <v>2317.46</v>
      </c>
      <c r="E219" s="157">
        <f t="shared" si="21"/>
        <v>20930.221315589595</v>
      </c>
      <c r="F219" s="157">
        <f t="shared" si="22"/>
        <v>23247.688270211202</v>
      </c>
      <c r="G219" s="157">
        <f t="shared" si="20"/>
        <v>906055.40348036098</v>
      </c>
    </row>
    <row r="220" spans="1:7" x14ac:dyDescent="0.25">
      <c r="A220" s="154">
        <f t="shared" si="23"/>
        <v>50802</v>
      </c>
      <c r="B220" s="155">
        <v>206</v>
      </c>
      <c r="C220" s="156">
        <f t="shared" si="18"/>
        <v>906055.40348036098</v>
      </c>
      <c r="D220" s="157">
        <f t="shared" si="19"/>
        <v>2265.14</v>
      </c>
      <c r="E220" s="157">
        <f t="shared" si="21"/>
        <v>20982.54686887857</v>
      </c>
      <c r="F220" s="157">
        <f t="shared" si="22"/>
        <v>23247.688270211202</v>
      </c>
      <c r="G220" s="157">
        <f t="shared" si="20"/>
        <v>885072.85661148245</v>
      </c>
    </row>
    <row r="221" spans="1:7" x14ac:dyDescent="0.25">
      <c r="A221" s="154">
        <f t="shared" si="23"/>
        <v>50830</v>
      </c>
      <c r="B221" s="155">
        <v>207</v>
      </c>
      <c r="C221" s="156">
        <f t="shared" si="18"/>
        <v>885072.85661148245</v>
      </c>
      <c r="D221" s="157">
        <f t="shared" si="19"/>
        <v>2212.6799999999998</v>
      </c>
      <c r="E221" s="157">
        <f t="shared" si="21"/>
        <v>21035.003236050765</v>
      </c>
      <c r="F221" s="157">
        <f t="shared" si="22"/>
        <v>23247.688270211202</v>
      </c>
      <c r="G221" s="157">
        <f t="shared" si="20"/>
        <v>864037.85337543173</v>
      </c>
    </row>
    <row r="222" spans="1:7" x14ac:dyDescent="0.25">
      <c r="A222" s="154">
        <f t="shared" si="23"/>
        <v>50861</v>
      </c>
      <c r="B222" s="155">
        <v>208</v>
      </c>
      <c r="C222" s="156">
        <f t="shared" si="18"/>
        <v>864037.85337543173</v>
      </c>
      <c r="D222" s="157">
        <f t="shared" si="19"/>
        <v>2160.09</v>
      </c>
      <c r="E222" s="157">
        <f t="shared" si="21"/>
        <v>21087.590744140893</v>
      </c>
      <c r="F222" s="157">
        <f t="shared" si="22"/>
        <v>23247.688270211202</v>
      </c>
      <c r="G222" s="157">
        <f t="shared" si="20"/>
        <v>842950.26263129083</v>
      </c>
    </row>
    <row r="223" spans="1:7" x14ac:dyDescent="0.25">
      <c r="A223" s="154">
        <f t="shared" si="23"/>
        <v>50891</v>
      </c>
      <c r="B223" s="155">
        <v>209</v>
      </c>
      <c r="C223" s="156">
        <f t="shared" si="18"/>
        <v>842950.26263129083</v>
      </c>
      <c r="D223" s="157">
        <f t="shared" si="19"/>
        <v>2107.38</v>
      </c>
      <c r="E223" s="157">
        <f t="shared" si="21"/>
        <v>21140.309721001246</v>
      </c>
      <c r="F223" s="157">
        <f t="shared" si="22"/>
        <v>23247.688270211202</v>
      </c>
      <c r="G223" s="157">
        <f t="shared" si="20"/>
        <v>821809.95291028963</v>
      </c>
    </row>
    <row r="224" spans="1:7" x14ac:dyDescent="0.25">
      <c r="A224" s="154">
        <f t="shared" si="23"/>
        <v>50922</v>
      </c>
      <c r="B224" s="155">
        <v>210</v>
      </c>
      <c r="C224" s="156">
        <f t="shared" si="18"/>
        <v>821809.95291028963</v>
      </c>
      <c r="D224" s="157">
        <f t="shared" si="19"/>
        <v>2054.52</v>
      </c>
      <c r="E224" s="157">
        <f t="shared" si="21"/>
        <v>21193.160495303749</v>
      </c>
      <c r="F224" s="157">
        <f t="shared" si="22"/>
        <v>23247.688270211202</v>
      </c>
      <c r="G224" s="157">
        <f t="shared" si="20"/>
        <v>800616.79241498583</v>
      </c>
    </row>
    <row r="225" spans="1:7" x14ac:dyDescent="0.25">
      <c r="A225" s="154">
        <f t="shared" si="23"/>
        <v>50952</v>
      </c>
      <c r="B225" s="155">
        <v>211</v>
      </c>
      <c r="C225" s="156">
        <f t="shared" si="18"/>
        <v>800616.79241498583</v>
      </c>
      <c r="D225" s="157">
        <f t="shared" si="19"/>
        <v>2001.54</v>
      </c>
      <c r="E225" s="157">
        <f t="shared" si="21"/>
        <v>21246.143396542007</v>
      </c>
      <c r="F225" s="157">
        <f t="shared" si="22"/>
        <v>23247.688270211202</v>
      </c>
      <c r="G225" s="157">
        <f t="shared" si="20"/>
        <v>779370.64901844377</v>
      </c>
    </row>
    <row r="226" spans="1:7" x14ac:dyDescent="0.25">
      <c r="A226" s="154">
        <f t="shared" si="23"/>
        <v>50983</v>
      </c>
      <c r="B226" s="155">
        <v>212</v>
      </c>
      <c r="C226" s="156">
        <f t="shared" si="18"/>
        <v>779370.64901844377</v>
      </c>
      <c r="D226" s="157">
        <f t="shared" si="19"/>
        <v>1948.43</v>
      </c>
      <c r="E226" s="157">
        <f t="shared" si="21"/>
        <v>21299.258755033363</v>
      </c>
      <c r="F226" s="157">
        <f t="shared" si="22"/>
        <v>23247.688270211202</v>
      </c>
      <c r="G226" s="157">
        <f t="shared" si="20"/>
        <v>758071.3902634104</v>
      </c>
    </row>
    <row r="227" spans="1:7" x14ac:dyDescent="0.25">
      <c r="A227" s="154">
        <f t="shared" si="23"/>
        <v>51014</v>
      </c>
      <c r="B227" s="155">
        <v>213</v>
      </c>
      <c r="C227" s="156">
        <f t="shared" si="18"/>
        <v>758071.3902634104</v>
      </c>
      <c r="D227" s="157">
        <f t="shared" si="19"/>
        <v>1895.18</v>
      </c>
      <c r="E227" s="157">
        <f t="shared" si="21"/>
        <v>21352.506901920944</v>
      </c>
      <c r="F227" s="157">
        <f t="shared" si="22"/>
        <v>23247.688270211202</v>
      </c>
      <c r="G227" s="157">
        <f t="shared" si="20"/>
        <v>736718.88336148951</v>
      </c>
    </row>
    <row r="228" spans="1:7" x14ac:dyDescent="0.25">
      <c r="A228" s="154">
        <f t="shared" si="23"/>
        <v>51044</v>
      </c>
      <c r="B228" s="155">
        <v>214</v>
      </c>
      <c r="C228" s="156">
        <f t="shared" si="18"/>
        <v>736718.88336148951</v>
      </c>
      <c r="D228" s="157">
        <f t="shared" si="19"/>
        <v>1841.8</v>
      </c>
      <c r="E228" s="157">
        <f t="shared" si="21"/>
        <v>21405.888169175749</v>
      </c>
      <c r="F228" s="157">
        <f t="shared" si="22"/>
        <v>23247.688270211202</v>
      </c>
      <c r="G228" s="157">
        <f t="shared" si="20"/>
        <v>715312.9951923138</v>
      </c>
    </row>
    <row r="229" spans="1:7" x14ac:dyDescent="0.25">
      <c r="A229" s="154">
        <f t="shared" si="23"/>
        <v>51075</v>
      </c>
      <c r="B229" s="155">
        <v>215</v>
      </c>
      <c r="C229" s="156">
        <f t="shared" si="18"/>
        <v>715312.9951923138</v>
      </c>
      <c r="D229" s="157">
        <f t="shared" si="19"/>
        <v>1788.28</v>
      </c>
      <c r="E229" s="157">
        <f t="shared" si="21"/>
        <v>21459.402889598688</v>
      </c>
      <c r="F229" s="157">
        <f t="shared" si="22"/>
        <v>23247.688270211202</v>
      </c>
      <c r="G229" s="157">
        <f t="shared" si="20"/>
        <v>693853.59230271506</v>
      </c>
    </row>
    <row r="230" spans="1:7" x14ac:dyDescent="0.25">
      <c r="A230" s="154">
        <f t="shared" si="23"/>
        <v>51105</v>
      </c>
      <c r="B230" s="155">
        <v>216</v>
      </c>
      <c r="C230" s="156">
        <f t="shared" si="18"/>
        <v>693853.59230271506</v>
      </c>
      <c r="D230" s="157">
        <f t="shared" si="19"/>
        <v>1734.63</v>
      </c>
      <c r="E230" s="157">
        <f t="shared" si="21"/>
        <v>21513.051396822688</v>
      </c>
      <c r="F230" s="157">
        <f t="shared" si="22"/>
        <v>23247.688270211202</v>
      </c>
      <c r="G230" s="157">
        <f t="shared" si="20"/>
        <v>672340.54090589238</v>
      </c>
    </row>
    <row r="231" spans="1:7" x14ac:dyDescent="0.25">
      <c r="A231" s="154">
        <f t="shared" si="23"/>
        <v>51136</v>
      </c>
      <c r="B231" s="155">
        <v>217</v>
      </c>
      <c r="C231" s="156">
        <f t="shared" si="18"/>
        <v>672340.54090589238</v>
      </c>
      <c r="D231" s="157">
        <f t="shared" si="19"/>
        <v>1680.85</v>
      </c>
      <c r="E231" s="157">
        <f t="shared" si="21"/>
        <v>21566.834025314743</v>
      </c>
      <c r="F231" s="157">
        <f t="shared" si="22"/>
        <v>23247.688270211202</v>
      </c>
      <c r="G231" s="157">
        <f t="shared" si="20"/>
        <v>650773.70688057761</v>
      </c>
    </row>
    <row r="232" spans="1:7" x14ac:dyDescent="0.25">
      <c r="A232" s="154">
        <f t="shared" si="23"/>
        <v>51167</v>
      </c>
      <c r="B232" s="155">
        <v>218</v>
      </c>
      <c r="C232" s="156">
        <f t="shared" si="18"/>
        <v>650773.70688057761</v>
      </c>
      <c r="D232" s="157">
        <f t="shared" si="19"/>
        <v>1626.93</v>
      </c>
      <c r="E232" s="157">
        <f t="shared" si="21"/>
        <v>21620.751110378031</v>
      </c>
      <c r="F232" s="157">
        <f t="shared" si="22"/>
        <v>23247.688270211202</v>
      </c>
      <c r="G232" s="157">
        <f t="shared" si="20"/>
        <v>629152.95577019954</v>
      </c>
    </row>
    <row r="233" spans="1:7" x14ac:dyDescent="0.25">
      <c r="A233" s="154">
        <f t="shared" si="23"/>
        <v>51196</v>
      </c>
      <c r="B233" s="155">
        <v>219</v>
      </c>
      <c r="C233" s="156">
        <f t="shared" si="18"/>
        <v>629152.95577019954</v>
      </c>
      <c r="D233" s="157">
        <f t="shared" si="19"/>
        <v>1572.88</v>
      </c>
      <c r="E233" s="157">
        <f t="shared" si="21"/>
        <v>21674.802988153977</v>
      </c>
      <c r="F233" s="157">
        <f t="shared" si="22"/>
        <v>23247.688270211202</v>
      </c>
      <c r="G233" s="157">
        <f t="shared" si="20"/>
        <v>607478.15278204554</v>
      </c>
    </row>
    <row r="234" spans="1:7" x14ac:dyDescent="0.25">
      <c r="A234" s="154">
        <f t="shared" si="23"/>
        <v>51227</v>
      </c>
      <c r="B234" s="155">
        <v>220</v>
      </c>
      <c r="C234" s="156">
        <f t="shared" si="18"/>
        <v>607478.15278204554</v>
      </c>
      <c r="D234" s="157">
        <f t="shared" si="19"/>
        <v>1518.7</v>
      </c>
      <c r="E234" s="157">
        <f t="shared" si="21"/>
        <v>21728.989995624357</v>
      </c>
      <c r="F234" s="157">
        <f t="shared" si="22"/>
        <v>23247.688270211202</v>
      </c>
      <c r="G234" s="157">
        <f t="shared" si="20"/>
        <v>585749.16278642113</v>
      </c>
    </row>
    <row r="235" spans="1:7" x14ac:dyDescent="0.25">
      <c r="A235" s="154">
        <f t="shared" si="23"/>
        <v>51257</v>
      </c>
      <c r="B235" s="155">
        <v>221</v>
      </c>
      <c r="C235" s="156">
        <f t="shared" si="18"/>
        <v>585749.16278642113</v>
      </c>
      <c r="D235" s="157">
        <f t="shared" si="19"/>
        <v>1464.37</v>
      </c>
      <c r="E235" s="157">
        <f t="shared" si="21"/>
        <v>21783.312470613422</v>
      </c>
      <c r="F235" s="157">
        <f t="shared" si="22"/>
        <v>23247.688270211202</v>
      </c>
      <c r="G235" s="157">
        <f t="shared" si="20"/>
        <v>563965.85031580774</v>
      </c>
    </row>
    <row r="236" spans="1:7" x14ac:dyDescent="0.25">
      <c r="A236" s="154">
        <f t="shared" si="23"/>
        <v>51288</v>
      </c>
      <c r="B236" s="155">
        <v>222</v>
      </c>
      <c r="C236" s="156">
        <f t="shared" si="18"/>
        <v>563965.85031580774</v>
      </c>
      <c r="D236" s="157">
        <f t="shared" si="19"/>
        <v>1409.91</v>
      </c>
      <c r="E236" s="157">
        <f t="shared" si="21"/>
        <v>21837.770751789954</v>
      </c>
      <c r="F236" s="157">
        <f t="shared" si="22"/>
        <v>23247.688270211202</v>
      </c>
      <c r="G236" s="157">
        <f t="shared" si="20"/>
        <v>542128.07956401783</v>
      </c>
    </row>
    <row r="237" spans="1:7" x14ac:dyDescent="0.25">
      <c r="A237" s="154">
        <f t="shared" si="23"/>
        <v>51318</v>
      </c>
      <c r="B237" s="155">
        <v>223</v>
      </c>
      <c r="C237" s="156">
        <f t="shared" si="18"/>
        <v>542128.07956401783</v>
      </c>
      <c r="D237" s="157">
        <f t="shared" si="19"/>
        <v>1355.32</v>
      </c>
      <c r="E237" s="157">
        <f t="shared" si="21"/>
        <v>21892.365178669432</v>
      </c>
      <c r="F237" s="157">
        <f t="shared" si="22"/>
        <v>23247.688270211202</v>
      </c>
      <c r="G237" s="157">
        <f t="shared" si="20"/>
        <v>520235.71438534837</v>
      </c>
    </row>
    <row r="238" spans="1:7" x14ac:dyDescent="0.25">
      <c r="A238" s="154">
        <f t="shared" si="23"/>
        <v>51349</v>
      </c>
      <c r="B238" s="155">
        <v>224</v>
      </c>
      <c r="C238" s="156">
        <f t="shared" si="18"/>
        <v>520235.71438534837</v>
      </c>
      <c r="D238" s="157">
        <f t="shared" si="19"/>
        <v>1300.5899999999999</v>
      </c>
      <c r="E238" s="157">
        <f t="shared" si="21"/>
        <v>21947.096091616102</v>
      </c>
      <c r="F238" s="157">
        <f t="shared" si="22"/>
        <v>23247.688270211202</v>
      </c>
      <c r="G238" s="157">
        <f t="shared" si="20"/>
        <v>498288.61829373229</v>
      </c>
    </row>
    <row r="239" spans="1:7" x14ac:dyDescent="0.25">
      <c r="A239" s="154">
        <f t="shared" si="23"/>
        <v>51380</v>
      </c>
      <c r="B239" s="155">
        <v>225</v>
      </c>
      <c r="C239" s="156">
        <f t="shared" si="18"/>
        <v>498288.61829373229</v>
      </c>
      <c r="D239" s="157">
        <f t="shared" si="19"/>
        <v>1245.72</v>
      </c>
      <c r="E239" s="157">
        <f t="shared" si="21"/>
        <v>22001.963831845143</v>
      </c>
      <c r="F239" s="157">
        <f t="shared" si="22"/>
        <v>23247.688270211202</v>
      </c>
      <c r="G239" s="157">
        <f t="shared" si="20"/>
        <v>476286.65446188714</v>
      </c>
    </row>
    <row r="240" spans="1:7" x14ac:dyDescent="0.25">
      <c r="A240" s="154">
        <f t="shared" si="23"/>
        <v>51410</v>
      </c>
      <c r="B240" s="155">
        <v>226</v>
      </c>
      <c r="C240" s="156">
        <f t="shared" si="18"/>
        <v>476286.65446188714</v>
      </c>
      <c r="D240" s="157">
        <f t="shared" si="19"/>
        <v>1190.72</v>
      </c>
      <c r="E240" s="157">
        <f t="shared" si="21"/>
        <v>22056.968741424756</v>
      </c>
      <c r="F240" s="157">
        <f t="shared" si="22"/>
        <v>23247.688270211202</v>
      </c>
      <c r="G240" s="157">
        <f t="shared" si="20"/>
        <v>454229.68572046241</v>
      </c>
    </row>
    <row r="241" spans="1:9" x14ac:dyDescent="0.25">
      <c r="A241" s="154">
        <f t="shared" si="23"/>
        <v>51441</v>
      </c>
      <c r="B241" s="155">
        <v>227</v>
      </c>
      <c r="C241" s="156">
        <f t="shared" si="18"/>
        <v>454229.68572046241</v>
      </c>
      <c r="D241" s="157">
        <f t="shared" si="19"/>
        <v>1135.57</v>
      </c>
      <c r="E241" s="157">
        <f t="shared" si="21"/>
        <v>22112.111163278314</v>
      </c>
      <c r="F241" s="157">
        <f t="shared" si="22"/>
        <v>23247.688270211202</v>
      </c>
      <c r="G241" s="157">
        <f t="shared" si="20"/>
        <v>432117.57455718413</v>
      </c>
    </row>
    <row r="242" spans="1:9" x14ac:dyDescent="0.25">
      <c r="A242" s="154">
        <f t="shared" si="23"/>
        <v>51471</v>
      </c>
      <c r="B242" s="155">
        <v>228</v>
      </c>
      <c r="C242" s="156">
        <f t="shared" si="18"/>
        <v>432117.57455718413</v>
      </c>
      <c r="D242" s="157">
        <f t="shared" si="19"/>
        <v>1080.29</v>
      </c>
      <c r="E242" s="157">
        <f t="shared" si="21"/>
        <v>22167.391441186512</v>
      </c>
      <c r="F242" s="157">
        <f t="shared" si="22"/>
        <v>23247.688270211202</v>
      </c>
      <c r="G242" s="157">
        <f t="shared" si="20"/>
        <v>409950.18311599758</v>
      </c>
    </row>
    <row r="243" spans="1:9" x14ac:dyDescent="0.25">
      <c r="A243" s="154">
        <f t="shared" si="23"/>
        <v>51502</v>
      </c>
      <c r="B243" s="155">
        <v>229</v>
      </c>
      <c r="C243" s="156">
        <f t="shared" si="18"/>
        <v>409950.18311599758</v>
      </c>
      <c r="D243" s="157">
        <f t="shared" si="19"/>
        <v>1024.8800000000001</v>
      </c>
      <c r="E243" s="157">
        <f t="shared" si="21"/>
        <v>22222.809919789481</v>
      </c>
      <c r="F243" s="157">
        <f t="shared" si="22"/>
        <v>23247.688270211202</v>
      </c>
      <c r="G243" s="157">
        <f t="shared" si="20"/>
        <v>387727.37319620809</v>
      </c>
    </row>
    <row r="244" spans="1:9" x14ac:dyDescent="0.25">
      <c r="A244" s="154">
        <f t="shared" si="23"/>
        <v>51533</v>
      </c>
      <c r="B244" s="155">
        <v>230</v>
      </c>
      <c r="C244" s="156">
        <f t="shared" si="18"/>
        <v>387727.37319620809</v>
      </c>
      <c r="D244" s="157">
        <f t="shared" si="19"/>
        <v>969.32</v>
      </c>
      <c r="E244" s="157">
        <f t="shared" si="21"/>
        <v>22278.366944588954</v>
      </c>
      <c r="F244" s="157">
        <f t="shared" si="22"/>
        <v>23247.688270211202</v>
      </c>
      <c r="G244" s="157">
        <f t="shared" si="20"/>
        <v>365449.00625161914</v>
      </c>
    </row>
    <row r="245" spans="1:9" x14ac:dyDescent="0.25">
      <c r="A245" s="154">
        <f t="shared" si="23"/>
        <v>51561</v>
      </c>
      <c r="B245" s="155">
        <v>231</v>
      </c>
      <c r="C245" s="156">
        <f t="shared" si="18"/>
        <v>365449.00625161914</v>
      </c>
      <c r="D245" s="157">
        <f t="shared" si="19"/>
        <v>913.62</v>
      </c>
      <c r="E245" s="157">
        <f t="shared" si="21"/>
        <v>22334.062861950424</v>
      </c>
      <c r="F245" s="157">
        <f t="shared" si="22"/>
        <v>23247.688270211202</v>
      </c>
      <c r="G245" s="157">
        <f t="shared" si="20"/>
        <v>343114.94338966871</v>
      </c>
    </row>
    <row r="246" spans="1:9" x14ac:dyDescent="0.25">
      <c r="A246" s="154">
        <f t="shared" si="23"/>
        <v>51592</v>
      </c>
      <c r="B246" s="155">
        <v>232</v>
      </c>
      <c r="C246" s="156">
        <f t="shared" si="18"/>
        <v>343114.94338966871</v>
      </c>
      <c r="D246" s="157">
        <f t="shared" si="19"/>
        <v>857.79</v>
      </c>
      <c r="E246" s="157">
        <f t="shared" si="21"/>
        <v>22389.898019105298</v>
      </c>
      <c r="F246" s="157">
        <f t="shared" si="22"/>
        <v>23247.688270211202</v>
      </c>
      <c r="G246" s="157">
        <f t="shared" si="20"/>
        <v>320725.0453705634</v>
      </c>
    </row>
    <row r="247" spans="1:9" x14ac:dyDescent="0.25">
      <c r="A247" s="154">
        <f t="shared" si="23"/>
        <v>51622</v>
      </c>
      <c r="B247" s="155">
        <v>233</v>
      </c>
      <c r="C247" s="156">
        <f t="shared" si="18"/>
        <v>320725.0453705634</v>
      </c>
      <c r="D247" s="157">
        <f t="shared" si="19"/>
        <v>801.81</v>
      </c>
      <c r="E247" s="157">
        <f t="shared" si="21"/>
        <v>22445.87276415306</v>
      </c>
      <c r="F247" s="157">
        <f t="shared" si="22"/>
        <v>23247.688270211202</v>
      </c>
      <c r="G247" s="157">
        <f t="shared" si="20"/>
        <v>298279.17260641034</v>
      </c>
    </row>
    <row r="248" spans="1:9" x14ac:dyDescent="0.25">
      <c r="A248" s="154">
        <f t="shared" si="23"/>
        <v>51653</v>
      </c>
      <c r="B248" s="155">
        <v>234</v>
      </c>
      <c r="C248" s="156">
        <f t="shared" si="18"/>
        <v>298279.17260641034</v>
      </c>
      <c r="D248" s="157">
        <f t="shared" si="19"/>
        <v>745.7</v>
      </c>
      <c r="E248" s="157">
        <f t="shared" si="21"/>
        <v>22501.987446063446</v>
      </c>
      <c r="F248" s="157">
        <f t="shared" si="22"/>
        <v>23247.688270211202</v>
      </c>
      <c r="G248" s="157">
        <f t="shared" si="20"/>
        <v>275777.18516034691</v>
      </c>
    </row>
    <row r="249" spans="1:9" x14ac:dyDescent="0.25">
      <c r="A249" s="154">
        <f t="shared" si="23"/>
        <v>51683</v>
      </c>
      <c r="B249" s="155">
        <v>235</v>
      </c>
      <c r="C249" s="156">
        <f t="shared" si="18"/>
        <v>275777.18516034691</v>
      </c>
      <c r="D249" s="157">
        <f t="shared" si="19"/>
        <v>689.44</v>
      </c>
      <c r="E249" s="157">
        <f t="shared" si="21"/>
        <v>22558.242414678607</v>
      </c>
      <c r="F249" s="157">
        <f t="shared" si="22"/>
        <v>23247.688270211202</v>
      </c>
      <c r="G249" s="157">
        <f t="shared" si="20"/>
        <v>253218.94274566829</v>
      </c>
    </row>
    <row r="250" spans="1:9" x14ac:dyDescent="0.25">
      <c r="A250" s="154">
        <f t="shared" si="23"/>
        <v>51714</v>
      </c>
      <c r="B250" s="155">
        <v>236</v>
      </c>
      <c r="C250" s="156">
        <f t="shared" si="18"/>
        <v>253218.94274566829</v>
      </c>
      <c r="D250" s="157">
        <f t="shared" si="19"/>
        <v>633.04999999999995</v>
      </c>
      <c r="E250" s="157">
        <f t="shared" si="21"/>
        <v>22614.638020715305</v>
      </c>
      <c r="F250" s="157">
        <f t="shared" si="22"/>
        <v>23247.688270211202</v>
      </c>
      <c r="G250" s="157">
        <f t="shared" si="20"/>
        <v>230604.30472495299</v>
      </c>
    </row>
    <row r="251" spans="1:9" x14ac:dyDescent="0.25">
      <c r="A251" s="154">
        <f t="shared" si="23"/>
        <v>51745</v>
      </c>
      <c r="B251" s="155">
        <v>237</v>
      </c>
      <c r="C251" s="156">
        <f t="shared" si="18"/>
        <v>230604.30472495299</v>
      </c>
      <c r="D251" s="157">
        <f t="shared" si="19"/>
        <v>576.51</v>
      </c>
      <c r="E251" s="157">
        <f t="shared" si="21"/>
        <v>22671.17461576709</v>
      </c>
      <c r="F251" s="157">
        <f t="shared" si="22"/>
        <v>23247.688270211202</v>
      </c>
      <c r="G251" s="157">
        <f t="shared" si="20"/>
        <v>207933.13010918591</v>
      </c>
    </row>
    <row r="252" spans="1:9" x14ac:dyDescent="0.25">
      <c r="A252" s="154">
        <f t="shared" si="23"/>
        <v>51775</v>
      </c>
      <c r="B252" s="155">
        <v>238</v>
      </c>
      <c r="C252" s="156">
        <f t="shared" si="18"/>
        <v>207933.13010918591</v>
      </c>
      <c r="D252" s="157">
        <f t="shared" si="19"/>
        <v>519.83000000000004</v>
      </c>
      <c r="E252" s="157">
        <f t="shared" si="21"/>
        <v>22727.852552306507</v>
      </c>
      <c r="F252" s="157">
        <f t="shared" si="22"/>
        <v>23247.688270211202</v>
      </c>
      <c r="G252" s="157">
        <f t="shared" si="20"/>
        <v>185205.27755687939</v>
      </c>
    </row>
    <row r="253" spans="1:9" x14ac:dyDescent="0.25">
      <c r="A253" s="154">
        <f t="shared" si="23"/>
        <v>51806</v>
      </c>
      <c r="B253" s="155">
        <v>239</v>
      </c>
      <c r="C253" s="156">
        <f t="shared" si="18"/>
        <v>185205.27755687939</v>
      </c>
      <c r="D253" s="157">
        <f t="shared" si="19"/>
        <v>463.01</v>
      </c>
      <c r="E253" s="157">
        <f t="shared" si="21"/>
        <v>22784.672183687271</v>
      </c>
      <c r="F253" s="157">
        <f t="shared" si="22"/>
        <v>23247.688270211202</v>
      </c>
      <c r="G253" s="157">
        <f t="shared" si="20"/>
        <v>162420.60537319211</v>
      </c>
    </row>
    <row r="254" spans="1:9" x14ac:dyDescent="0.25">
      <c r="A254" s="154">
        <f t="shared" si="23"/>
        <v>51836</v>
      </c>
      <c r="B254" s="155">
        <v>240</v>
      </c>
      <c r="C254" s="156">
        <f t="shared" si="18"/>
        <v>162420.60537319211</v>
      </c>
      <c r="D254" s="157">
        <f t="shared" si="19"/>
        <v>406.05</v>
      </c>
      <c r="E254" s="157">
        <f t="shared" si="21"/>
        <v>22841.633864146494</v>
      </c>
      <c r="F254" s="157">
        <f t="shared" si="22"/>
        <v>23247.688270211202</v>
      </c>
      <c r="G254" s="157">
        <f t="shared" si="20"/>
        <v>139578.97150904563</v>
      </c>
    </row>
    <row r="255" spans="1:9" x14ac:dyDescent="0.25">
      <c r="A255" s="154">
        <v>51883</v>
      </c>
      <c r="B255" s="155">
        <v>241</v>
      </c>
      <c r="C255" s="156">
        <f t="shared" si="18"/>
        <v>139578.97150904563</v>
      </c>
      <c r="D255" s="157">
        <f>ROUND(C255*$E$11/12,2)*17/31</f>
        <v>191.35967741935482</v>
      </c>
      <c r="E255" s="157">
        <f>C255-E9</f>
        <v>6928.1199815099244</v>
      </c>
      <c r="F255" s="157">
        <f>D255+E255</f>
        <v>7119.4796589292791</v>
      </c>
      <c r="G255" s="157">
        <f t="shared" si="20"/>
        <v>132650.85152753571</v>
      </c>
      <c r="I255" s="164"/>
    </row>
    <row r="256" spans="1:9" x14ac:dyDescent="0.25">
      <c r="A256" s="154"/>
      <c r="B256" s="155"/>
      <c r="C256" s="156"/>
      <c r="D256" s="157"/>
      <c r="E256" s="157"/>
      <c r="F256" s="157"/>
      <c r="G256" s="157"/>
    </row>
    <row r="257" spans="1:7" x14ac:dyDescent="0.25">
      <c r="A257" s="154"/>
      <c r="B257" s="155"/>
      <c r="C257" s="156"/>
      <c r="D257" s="157"/>
      <c r="E257" s="157"/>
      <c r="F257" s="157"/>
      <c r="G257" s="157"/>
    </row>
    <row r="258" spans="1:7" x14ac:dyDescent="0.25">
      <c r="A258" s="154"/>
      <c r="B258" s="155"/>
      <c r="C258" s="156"/>
      <c r="D258" s="157"/>
      <c r="E258" s="157"/>
      <c r="F258" s="157"/>
      <c r="G258" s="15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5"/>
  <sheetViews>
    <sheetView workbookViewId="0">
      <selection activeCell="G7" sqref="G7"/>
    </sheetView>
  </sheetViews>
  <sheetFormatPr defaultRowHeight="15" x14ac:dyDescent="0.25"/>
  <cols>
    <col min="1" max="1" width="9.140625" style="158"/>
    <col min="2" max="2" width="7.85546875" style="158" customWidth="1"/>
    <col min="3" max="3" width="14.7109375" style="158" customWidth="1"/>
    <col min="4" max="4" width="14.28515625" style="158" customWidth="1"/>
    <col min="5" max="7" width="14.7109375" style="158" customWidth="1"/>
    <col min="8" max="16384" width="9.140625" style="78"/>
  </cols>
  <sheetData>
    <row r="1" spans="1:13" x14ac:dyDescent="0.25">
      <c r="A1" s="123"/>
      <c r="B1" s="123"/>
      <c r="C1" s="123"/>
      <c r="D1" s="123"/>
      <c r="E1" s="123"/>
      <c r="F1" s="123"/>
      <c r="G1" s="124"/>
    </row>
    <row r="2" spans="1:13" x14ac:dyDescent="0.25">
      <c r="A2" s="123"/>
      <c r="B2" s="123"/>
      <c r="C2" s="123"/>
      <c r="D2" s="123"/>
      <c r="E2" s="123"/>
      <c r="F2" s="125"/>
      <c r="G2" s="126"/>
    </row>
    <row r="3" spans="1:13" x14ac:dyDescent="0.25">
      <c r="A3" s="123"/>
      <c r="B3" s="123"/>
      <c r="C3" s="123"/>
      <c r="D3" s="123"/>
      <c r="E3" s="123"/>
      <c r="F3" s="125"/>
      <c r="G3" s="126"/>
    </row>
    <row r="4" spans="1:13" ht="21" x14ac:dyDescent="0.35">
      <c r="A4" s="123"/>
      <c r="B4" s="160" t="s">
        <v>58</v>
      </c>
      <c r="C4" s="123"/>
      <c r="D4" s="123"/>
      <c r="E4" s="161"/>
      <c r="F4" s="162" t="str">
        <f>'[1]Lisa 3_RaM'!D6</f>
        <v>Rapla maakond, Rapla vald, Rapla linn, Tallinna mnt 14 ja Hariduse tn 6</v>
      </c>
      <c r="G4" s="163"/>
      <c r="K4" s="85"/>
      <c r="L4" s="84"/>
    </row>
    <row r="5" spans="1:13" x14ac:dyDescent="0.25">
      <c r="A5" s="123"/>
      <c r="B5" s="123"/>
      <c r="C5" s="123"/>
      <c r="D5" s="123"/>
      <c r="E5" s="123"/>
      <c r="F5" s="156"/>
      <c r="G5" s="123"/>
      <c r="K5" s="83"/>
      <c r="L5" s="84"/>
    </row>
    <row r="6" spans="1:13" x14ac:dyDescent="0.25">
      <c r="A6" s="123"/>
      <c r="B6" s="167" t="s">
        <v>30</v>
      </c>
      <c r="C6" s="168"/>
      <c r="D6" s="169"/>
      <c r="E6" s="134">
        <v>44579</v>
      </c>
      <c r="F6" s="135"/>
      <c r="G6" s="123"/>
      <c r="K6" s="92"/>
      <c r="L6" s="92"/>
    </row>
    <row r="7" spans="1:13" x14ac:dyDescent="0.25">
      <c r="A7" s="123"/>
      <c r="B7" s="171" t="s">
        <v>31</v>
      </c>
      <c r="C7" s="155"/>
      <c r="E7" s="138">
        <v>121</v>
      </c>
      <c r="F7" s="139" t="s">
        <v>21</v>
      </c>
      <c r="G7" s="123"/>
      <c r="K7" s="93"/>
      <c r="L7" s="93"/>
    </row>
    <row r="8" spans="1:13" x14ac:dyDescent="0.25">
      <c r="A8" s="123"/>
      <c r="B8" s="171" t="s">
        <v>35</v>
      </c>
      <c r="C8" s="155"/>
      <c r="D8" s="173">
        <f>E6-1</f>
        <v>44578</v>
      </c>
      <c r="E8" s="174">
        <v>341848.96364922629</v>
      </c>
      <c r="F8" s="139" t="s">
        <v>33</v>
      </c>
      <c r="G8" s="123"/>
      <c r="K8" s="93"/>
      <c r="L8" s="93"/>
    </row>
    <row r="9" spans="1:13" x14ac:dyDescent="0.25">
      <c r="A9" s="123"/>
      <c r="B9" s="171" t="s">
        <v>36</v>
      </c>
      <c r="C9" s="155"/>
      <c r="D9" s="173">
        <f>EDATE(D8,E7-1)</f>
        <v>48230</v>
      </c>
      <c r="E9" s="174">
        <v>0</v>
      </c>
      <c r="F9" s="139" t="s">
        <v>33</v>
      </c>
      <c r="G9" s="176"/>
      <c r="K9" s="93"/>
      <c r="L9" s="93"/>
    </row>
    <row r="10" spans="1:13" x14ac:dyDescent="0.25">
      <c r="A10" s="123"/>
      <c r="B10" s="171" t="s">
        <v>34</v>
      </c>
      <c r="C10" s="155"/>
      <c r="E10" s="177">
        <v>1</v>
      </c>
      <c r="F10" s="139"/>
      <c r="G10" s="123"/>
      <c r="K10" s="94"/>
      <c r="L10" s="94"/>
    </row>
    <row r="11" spans="1:13" x14ac:dyDescent="0.25">
      <c r="A11" s="123"/>
      <c r="B11" s="145" t="s">
        <v>82</v>
      </c>
      <c r="C11" s="146"/>
      <c r="D11" s="147"/>
      <c r="E11" s="148">
        <v>0.03</v>
      </c>
      <c r="F11" s="149"/>
      <c r="G11" s="179"/>
      <c r="K11" s="93"/>
      <c r="L11" s="93"/>
      <c r="M11" s="94"/>
    </row>
    <row r="12" spans="1:13" x14ac:dyDescent="0.25">
      <c r="A12" s="123"/>
      <c r="B12" s="180"/>
      <c r="C12" s="155"/>
      <c r="E12" s="182"/>
      <c r="F12" s="180"/>
      <c r="G12" s="179"/>
      <c r="K12" s="93"/>
      <c r="L12" s="93"/>
      <c r="M12" s="94"/>
    </row>
    <row r="13" spans="1:13" x14ac:dyDescent="0.25">
      <c r="K13" s="93"/>
      <c r="L13" s="93"/>
      <c r="M13" s="94"/>
    </row>
    <row r="14" spans="1:13" ht="15.75" thickBot="1" x14ac:dyDescent="0.3">
      <c r="A14" s="181" t="s">
        <v>37</v>
      </c>
      <c r="B14" s="181" t="s">
        <v>38</v>
      </c>
      <c r="C14" s="181" t="s">
        <v>39</v>
      </c>
      <c r="D14" s="181" t="s">
        <v>40</v>
      </c>
      <c r="E14" s="181" t="s">
        <v>41</v>
      </c>
      <c r="F14" s="181" t="s">
        <v>42</v>
      </c>
      <c r="G14" s="181" t="s">
        <v>43</v>
      </c>
      <c r="K14" s="93"/>
      <c r="L14" s="93"/>
      <c r="M14" s="94"/>
    </row>
    <row r="15" spans="1:13" x14ac:dyDescent="0.25">
      <c r="A15" s="154">
        <f>E6</f>
        <v>44579</v>
      </c>
      <c r="B15" s="155">
        <v>1</v>
      </c>
      <c r="C15" s="156">
        <f>E8</f>
        <v>341848.96364922629</v>
      </c>
      <c r="D15" s="157">
        <f>ROUND(C15*$E$11/12,2)*14/31</f>
        <v>385.95741935483869</v>
      </c>
      <c r="E15" s="157">
        <f>PPMT($E$11/12,B15,$E$7,-$E$8,$E$9,0)*14/31</f>
        <v>1094.2133230012696</v>
      </c>
      <c r="F15" s="157">
        <f>D15+E15</f>
        <v>1480.1707423561083</v>
      </c>
      <c r="G15" s="157">
        <f>C15-E15</f>
        <v>340754.75032622501</v>
      </c>
      <c r="K15" s="93"/>
      <c r="L15" s="93"/>
      <c r="M15" s="94"/>
    </row>
    <row r="16" spans="1:13" x14ac:dyDescent="0.25">
      <c r="A16" s="154">
        <v>44593</v>
      </c>
      <c r="B16" s="155">
        <v>2</v>
      </c>
      <c r="C16" s="156">
        <f>G15</f>
        <v>340754.75032622501</v>
      </c>
      <c r="D16" s="157">
        <f t="shared" ref="D16:D73" si="0">ROUND(C16*$E$11/12,2)</f>
        <v>851.89</v>
      </c>
      <c r="E16" s="157">
        <f>PPMT($E$11/12,B16,$E$7-1,-$C$16,$E$9,0)</f>
        <v>2444.5625352090597</v>
      </c>
      <c r="F16" s="157">
        <f t="shared" ref="F16:F79" si="1">D16+E16</f>
        <v>3296.4525352090595</v>
      </c>
      <c r="G16" s="157">
        <f t="shared" ref="G16:G73" si="2">C16-E16</f>
        <v>338310.18779101595</v>
      </c>
      <c r="K16" s="93"/>
      <c r="L16" s="93"/>
      <c r="M16" s="94"/>
    </row>
    <row r="17" spans="1:13" x14ac:dyDescent="0.25">
      <c r="A17" s="154">
        <f>EDATE(A16,1)</f>
        <v>44621</v>
      </c>
      <c r="B17" s="155">
        <v>3</v>
      </c>
      <c r="C17" s="156">
        <f>G16</f>
        <v>338310.18779101595</v>
      </c>
      <c r="D17" s="157">
        <f t="shared" si="0"/>
        <v>845.78</v>
      </c>
      <c r="E17" s="157">
        <f t="shared" ref="E17:E80" si="3">PPMT($E$11/12,B17,$E$7-1,-$C$16,$E$9,0)</f>
        <v>2450.6739415470824</v>
      </c>
      <c r="F17" s="157">
        <f t="shared" si="1"/>
        <v>3296.4539415470826</v>
      </c>
      <c r="G17" s="157">
        <f t="shared" si="2"/>
        <v>335859.51384946884</v>
      </c>
      <c r="K17" s="93"/>
      <c r="L17" s="93"/>
      <c r="M17" s="94"/>
    </row>
    <row r="18" spans="1:13" x14ac:dyDescent="0.25">
      <c r="A18" s="154">
        <f t="shared" ref="A18:A81" si="4">EDATE(A17,1)</f>
        <v>44652</v>
      </c>
      <c r="B18" s="155">
        <v>4</v>
      </c>
      <c r="C18" s="156">
        <f t="shared" ref="C18:C73" si="5">G17</f>
        <v>335859.51384946884</v>
      </c>
      <c r="D18" s="157">
        <f t="shared" si="0"/>
        <v>839.65</v>
      </c>
      <c r="E18" s="157">
        <f t="shared" si="3"/>
        <v>2456.80062640095</v>
      </c>
      <c r="F18" s="157">
        <f t="shared" si="1"/>
        <v>3296.4506264009501</v>
      </c>
      <c r="G18" s="157">
        <f t="shared" si="2"/>
        <v>333402.71322306787</v>
      </c>
      <c r="K18" s="93"/>
      <c r="L18" s="93"/>
      <c r="M18" s="94"/>
    </row>
    <row r="19" spans="1:13" x14ac:dyDescent="0.25">
      <c r="A19" s="154">
        <f t="shared" si="4"/>
        <v>44682</v>
      </c>
      <c r="B19" s="155">
        <v>5</v>
      </c>
      <c r="C19" s="156">
        <f t="shared" si="5"/>
        <v>333402.71322306787</v>
      </c>
      <c r="D19" s="157">
        <f t="shared" si="0"/>
        <v>833.51</v>
      </c>
      <c r="E19" s="157">
        <f t="shared" si="3"/>
        <v>2462.9426279669524</v>
      </c>
      <c r="F19" s="157">
        <f t="shared" si="1"/>
        <v>3296.4526279669526</v>
      </c>
      <c r="G19" s="157">
        <f t="shared" si="2"/>
        <v>330939.77059510094</v>
      </c>
      <c r="K19" s="93"/>
      <c r="L19" s="93"/>
      <c r="M19" s="94"/>
    </row>
    <row r="20" spans="1:13" x14ac:dyDescent="0.25">
      <c r="A20" s="154">
        <f t="shared" si="4"/>
        <v>44713</v>
      </c>
      <c r="B20" s="155">
        <v>6</v>
      </c>
      <c r="C20" s="156">
        <f t="shared" si="5"/>
        <v>330939.77059510094</v>
      </c>
      <c r="D20" s="157">
        <f t="shared" si="0"/>
        <v>827.35</v>
      </c>
      <c r="E20" s="157">
        <f t="shared" si="3"/>
        <v>2469.0999845368697</v>
      </c>
      <c r="F20" s="157">
        <f t="shared" si="1"/>
        <v>3296.4499845368696</v>
      </c>
      <c r="G20" s="157">
        <f t="shared" si="2"/>
        <v>328470.67061056406</v>
      </c>
      <c r="K20" s="93"/>
      <c r="L20" s="93"/>
      <c r="M20" s="94"/>
    </row>
    <row r="21" spans="1:13" x14ac:dyDescent="0.25">
      <c r="A21" s="154">
        <f t="shared" si="4"/>
        <v>44743</v>
      </c>
      <c r="B21" s="155">
        <v>7</v>
      </c>
      <c r="C21" s="156">
        <f t="shared" si="5"/>
        <v>328470.67061056406</v>
      </c>
      <c r="D21" s="157">
        <f t="shared" si="0"/>
        <v>821.18</v>
      </c>
      <c r="E21" s="157">
        <f t="shared" si="3"/>
        <v>2475.2727344982118</v>
      </c>
      <c r="F21" s="157">
        <f t="shared" si="1"/>
        <v>3296.4527344982116</v>
      </c>
      <c r="G21" s="157">
        <f t="shared" si="2"/>
        <v>325995.39787606586</v>
      </c>
      <c r="K21" s="93"/>
      <c r="L21" s="93"/>
      <c r="M21" s="94"/>
    </row>
    <row r="22" spans="1:13" x14ac:dyDescent="0.25">
      <c r="A22" s="154">
        <f>EDATE(A21,1)</f>
        <v>44774</v>
      </c>
      <c r="B22" s="155">
        <v>8</v>
      </c>
      <c r="C22" s="156">
        <f t="shared" si="5"/>
        <v>325995.39787606586</v>
      </c>
      <c r="D22" s="157">
        <f t="shared" si="0"/>
        <v>814.99</v>
      </c>
      <c r="E22" s="157">
        <f t="shared" si="3"/>
        <v>2481.4609163344571</v>
      </c>
      <c r="F22" s="157">
        <f t="shared" si="1"/>
        <v>3296.4509163344574</v>
      </c>
      <c r="G22" s="157">
        <f t="shared" si="2"/>
        <v>323513.93695973139</v>
      </c>
      <c r="K22" s="93"/>
      <c r="L22" s="93"/>
      <c r="M22" s="94"/>
    </row>
    <row r="23" spans="1:13" x14ac:dyDescent="0.25">
      <c r="A23" s="154">
        <f t="shared" si="4"/>
        <v>44805</v>
      </c>
      <c r="B23" s="155">
        <v>9</v>
      </c>
      <c r="C23" s="156">
        <f t="shared" si="5"/>
        <v>323513.93695973139</v>
      </c>
      <c r="D23" s="157">
        <f t="shared" si="0"/>
        <v>808.78</v>
      </c>
      <c r="E23" s="157">
        <f t="shared" si="3"/>
        <v>2487.6645686252937</v>
      </c>
      <c r="F23" s="157">
        <f t="shared" si="1"/>
        <v>3296.4445686252939</v>
      </c>
      <c r="G23" s="157">
        <f t="shared" si="2"/>
        <v>321026.27239110612</v>
      </c>
      <c r="K23" s="93"/>
      <c r="L23" s="93"/>
      <c r="M23" s="94"/>
    </row>
    <row r="24" spans="1:13" x14ac:dyDescent="0.25">
      <c r="A24" s="154">
        <f t="shared" si="4"/>
        <v>44835</v>
      </c>
      <c r="B24" s="155">
        <v>10</v>
      </c>
      <c r="C24" s="156">
        <f t="shared" si="5"/>
        <v>321026.27239110612</v>
      </c>
      <c r="D24" s="157">
        <f t="shared" si="0"/>
        <v>802.57</v>
      </c>
      <c r="E24" s="157">
        <f t="shared" si="3"/>
        <v>2493.8837300468567</v>
      </c>
      <c r="F24" s="157">
        <f t="shared" si="1"/>
        <v>3296.4537300468569</v>
      </c>
      <c r="G24" s="157">
        <f t="shared" si="2"/>
        <v>318532.38866105926</v>
      </c>
      <c r="K24" s="93"/>
      <c r="L24" s="93"/>
      <c r="M24" s="94"/>
    </row>
    <row r="25" spans="1:13" x14ac:dyDescent="0.25">
      <c r="A25" s="154">
        <f t="shared" si="4"/>
        <v>44866</v>
      </c>
      <c r="B25" s="155">
        <v>11</v>
      </c>
      <c r="C25" s="156">
        <f t="shared" si="5"/>
        <v>318532.38866105926</v>
      </c>
      <c r="D25" s="157">
        <f t="shared" si="0"/>
        <v>796.33</v>
      </c>
      <c r="E25" s="157">
        <f t="shared" si="3"/>
        <v>2500.1184393719741</v>
      </c>
      <c r="F25" s="157">
        <f t="shared" si="1"/>
        <v>3296.448439371974</v>
      </c>
      <c r="G25" s="157">
        <f t="shared" si="2"/>
        <v>316032.27022168727</v>
      </c>
    </row>
    <row r="26" spans="1:13" x14ac:dyDescent="0.25">
      <c r="A26" s="154">
        <f t="shared" si="4"/>
        <v>44896</v>
      </c>
      <c r="B26" s="155">
        <v>12</v>
      </c>
      <c r="C26" s="156">
        <f t="shared" si="5"/>
        <v>316032.27022168727</v>
      </c>
      <c r="D26" s="157">
        <f t="shared" si="0"/>
        <v>790.08</v>
      </c>
      <c r="E26" s="157">
        <f t="shared" si="3"/>
        <v>2506.3687354704039</v>
      </c>
      <c r="F26" s="157">
        <f t="shared" si="1"/>
        <v>3296.4487354704038</v>
      </c>
      <c r="G26" s="157">
        <f t="shared" si="2"/>
        <v>313525.90148621687</v>
      </c>
    </row>
    <row r="27" spans="1:13" x14ac:dyDescent="0.25">
      <c r="A27" s="154">
        <f t="shared" si="4"/>
        <v>44927</v>
      </c>
      <c r="B27" s="155">
        <v>13</v>
      </c>
      <c r="C27" s="156">
        <f t="shared" si="5"/>
        <v>313525.90148621687</v>
      </c>
      <c r="D27" s="157">
        <f t="shared" si="0"/>
        <v>783.81</v>
      </c>
      <c r="E27" s="157">
        <f t="shared" si="3"/>
        <v>2512.6346573090796</v>
      </c>
      <c r="F27" s="157">
        <f t="shared" si="1"/>
        <v>3296.4446573090795</v>
      </c>
      <c r="G27" s="157">
        <f t="shared" si="2"/>
        <v>311013.26682890777</v>
      </c>
    </row>
    <row r="28" spans="1:13" x14ac:dyDescent="0.25">
      <c r="A28" s="154">
        <f t="shared" si="4"/>
        <v>44958</v>
      </c>
      <c r="B28" s="155">
        <v>14</v>
      </c>
      <c r="C28" s="156">
        <f t="shared" si="5"/>
        <v>311013.26682890777</v>
      </c>
      <c r="D28" s="157">
        <f t="shared" si="0"/>
        <v>777.53</v>
      </c>
      <c r="E28" s="157">
        <f t="shared" si="3"/>
        <v>2518.9162439523529</v>
      </c>
      <c r="F28" s="157">
        <f t="shared" si="1"/>
        <v>3296.4462439523531</v>
      </c>
      <c r="G28" s="157">
        <f t="shared" si="2"/>
        <v>308494.35058495542</v>
      </c>
    </row>
    <row r="29" spans="1:13" x14ac:dyDescent="0.25">
      <c r="A29" s="154">
        <f t="shared" si="4"/>
        <v>44986</v>
      </c>
      <c r="B29" s="155">
        <v>15</v>
      </c>
      <c r="C29" s="156">
        <f t="shared" si="5"/>
        <v>308494.35058495542</v>
      </c>
      <c r="D29" s="157">
        <f t="shared" si="0"/>
        <v>771.24</v>
      </c>
      <c r="E29" s="157">
        <f t="shared" si="3"/>
        <v>2525.2135345622332</v>
      </c>
      <c r="F29" s="157">
        <f t="shared" si="1"/>
        <v>3296.4535345622335</v>
      </c>
      <c r="G29" s="157">
        <f t="shared" si="2"/>
        <v>305969.13705039321</v>
      </c>
    </row>
    <row r="30" spans="1:13" x14ac:dyDescent="0.25">
      <c r="A30" s="154">
        <f t="shared" si="4"/>
        <v>45017</v>
      </c>
      <c r="B30" s="155">
        <v>16</v>
      </c>
      <c r="C30" s="156">
        <f t="shared" si="5"/>
        <v>305969.13705039321</v>
      </c>
      <c r="D30" s="157">
        <f t="shared" si="0"/>
        <v>764.92</v>
      </c>
      <c r="E30" s="157">
        <f t="shared" si="3"/>
        <v>2531.526568398639</v>
      </c>
      <c r="F30" s="157">
        <f t="shared" si="1"/>
        <v>3296.4465683986391</v>
      </c>
      <c r="G30" s="157">
        <f t="shared" si="2"/>
        <v>303437.61048199458</v>
      </c>
    </row>
    <row r="31" spans="1:13" x14ac:dyDescent="0.25">
      <c r="A31" s="154">
        <f t="shared" si="4"/>
        <v>45047</v>
      </c>
      <c r="B31" s="155">
        <v>17</v>
      </c>
      <c r="C31" s="156">
        <f t="shared" si="5"/>
        <v>303437.61048199458</v>
      </c>
      <c r="D31" s="157">
        <f t="shared" si="0"/>
        <v>758.59</v>
      </c>
      <c r="E31" s="157">
        <f t="shared" si="3"/>
        <v>2537.8553848196357</v>
      </c>
      <c r="F31" s="157">
        <f t="shared" si="1"/>
        <v>3296.4453848196358</v>
      </c>
      <c r="G31" s="157">
        <f t="shared" si="2"/>
        <v>300899.75509717496</v>
      </c>
    </row>
    <row r="32" spans="1:13" x14ac:dyDescent="0.25">
      <c r="A32" s="154">
        <f t="shared" si="4"/>
        <v>45078</v>
      </c>
      <c r="B32" s="155">
        <v>18</v>
      </c>
      <c r="C32" s="156">
        <f t="shared" si="5"/>
        <v>300899.75509717496</v>
      </c>
      <c r="D32" s="157">
        <f t="shared" si="0"/>
        <v>752.25</v>
      </c>
      <c r="E32" s="157">
        <f t="shared" si="3"/>
        <v>2544.2000232816845</v>
      </c>
      <c r="F32" s="157">
        <f t="shared" si="1"/>
        <v>3296.4500232816845</v>
      </c>
      <c r="G32" s="157">
        <f t="shared" si="2"/>
        <v>298355.55507389328</v>
      </c>
    </row>
    <row r="33" spans="1:7" x14ac:dyDescent="0.25">
      <c r="A33" s="154">
        <f t="shared" si="4"/>
        <v>45108</v>
      </c>
      <c r="B33" s="155">
        <v>19</v>
      </c>
      <c r="C33" s="156">
        <f t="shared" si="5"/>
        <v>298355.55507389328</v>
      </c>
      <c r="D33" s="157">
        <f t="shared" si="0"/>
        <v>745.89</v>
      </c>
      <c r="E33" s="157">
        <f t="shared" si="3"/>
        <v>2550.5605233398887</v>
      </c>
      <c r="F33" s="157">
        <f t="shared" si="1"/>
        <v>3296.4505233398886</v>
      </c>
      <c r="G33" s="157">
        <f t="shared" si="2"/>
        <v>295804.99455055338</v>
      </c>
    </row>
    <row r="34" spans="1:7" x14ac:dyDescent="0.25">
      <c r="A34" s="154">
        <f t="shared" si="4"/>
        <v>45139</v>
      </c>
      <c r="B34" s="155">
        <v>20</v>
      </c>
      <c r="C34" s="156">
        <f t="shared" si="5"/>
        <v>295804.99455055338</v>
      </c>
      <c r="D34" s="157">
        <f t="shared" si="0"/>
        <v>739.51</v>
      </c>
      <c r="E34" s="157">
        <f t="shared" si="3"/>
        <v>2556.9369246482388</v>
      </c>
      <c r="F34" s="157">
        <f t="shared" si="1"/>
        <v>3296.4469246482386</v>
      </c>
      <c r="G34" s="157">
        <f t="shared" si="2"/>
        <v>293248.05762590514</v>
      </c>
    </row>
    <row r="35" spans="1:7" x14ac:dyDescent="0.25">
      <c r="A35" s="154">
        <f t="shared" si="4"/>
        <v>45170</v>
      </c>
      <c r="B35" s="155">
        <v>21</v>
      </c>
      <c r="C35" s="156">
        <f t="shared" si="5"/>
        <v>293248.05762590514</v>
      </c>
      <c r="D35" s="157">
        <f t="shared" si="0"/>
        <v>733.12</v>
      </c>
      <c r="E35" s="157">
        <f t="shared" si="3"/>
        <v>2563.3292669598591</v>
      </c>
      <c r="F35" s="157">
        <f t="shared" si="1"/>
        <v>3296.449266959859</v>
      </c>
      <c r="G35" s="157">
        <f t="shared" si="2"/>
        <v>290684.72835894529</v>
      </c>
    </row>
    <row r="36" spans="1:7" x14ac:dyDescent="0.25">
      <c r="A36" s="154">
        <f t="shared" si="4"/>
        <v>45200</v>
      </c>
      <c r="B36" s="155">
        <v>22</v>
      </c>
      <c r="C36" s="156">
        <f t="shared" si="5"/>
        <v>290684.72835894529</v>
      </c>
      <c r="D36" s="157">
        <f t="shared" si="0"/>
        <v>726.71</v>
      </c>
      <c r="E36" s="157">
        <f t="shared" si="3"/>
        <v>2569.737590127259</v>
      </c>
      <c r="F36" s="157">
        <f t="shared" si="1"/>
        <v>3296.447590127259</v>
      </c>
      <c r="G36" s="157">
        <f t="shared" si="2"/>
        <v>288114.99076881801</v>
      </c>
    </row>
    <row r="37" spans="1:7" x14ac:dyDescent="0.25">
      <c r="A37" s="154">
        <f t="shared" si="4"/>
        <v>45231</v>
      </c>
      <c r="B37" s="155">
        <v>23</v>
      </c>
      <c r="C37" s="156">
        <f t="shared" si="5"/>
        <v>288114.99076881801</v>
      </c>
      <c r="D37" s="157">
        <f t="shared" si="0"/>
        <v>720.29</v>
      </c>
      <c r="E37" s="157">
        <f t="shared" si="3"/>
        <v>2576.1619341025771</v>
      </c>
      <c r="F37" s="157">
        <f t="shared" si="1"/>
        <v>3296.4519341025771</v>
      </c>
      <c r="G37" s="157">
        <f t="shared" si="2"/>
        <v>285538.82883471542</v>
      </c>
    </row>
    <row r="38" spans="1:7" x14ac:dyDescent="0.25">
      <c r="A38" s="154">
        <f t="shared" si="4"/>
        <v>45261</v>
      </c>
      <c r="B38" s="155">
        <v>24</v>
      </c>
      <c r="C38" s="156">
        <f t="shared" si="5"/>
        <v>285538.82883471542</v>
      </c>
      <c r="D38" s="157">
        <f t="shared" si="0"/>
        <v>713.85</v>
      </c>
      <c r="E38" s="157">
        <f t="shared" si="3"/>
        <v>2582.6023389378338</v>
      </c>
      <c r="F38" s="157">
        <f t="shared" si="1"/>
        <v>3296.4523389378337</v>
      </c>
      <c r="G38" s="157">
        <f t="shared" si="2"/>
        <v>282956.22649577761</v>
      </c>
    </row>
    <row r="39" spans="1:7" x14ac:dyDescent="0.25">
      <c r="A39" s="154">
        <f t="shared" si="4"/>
        <v>45292</v>
      </c>
      <c r="B39" s="155">
        <v>25</v>
      </c>
      <c r="C39" s="156">
        <f t="shared" si="5"/>
        <v>282956.22649577761</v>
      </c>
      <c r="D39" s="157">
        <f t="shared" si="0"/>
        <v>707.39</v>
      </c>
      <c r="E39" s="157">
        <f t="shared" si="3"/>
        <v>2589.0588447851783</v>
      </c>
      <c r="F39" s="157">
        <f t="shared" si="1"/>
        <v>3296.4488447851782</v>
      </c>
      <c r="G39" s="157">
        <f t="shared" si="2"/>
        <v>280367.1676509924</v>
      </c>
    </row>
    <row r="40" spans="1:7" x14ac:dyDescent="0.25">
      <c r="A40" s="154">
        <f t="shared" si="4"/>
        <v>45323</v>
      </c>
      <c r="B40" s="155">
        <v>26</v>
      </c>
      <c r="C40" s="156">
        <f t="shared" si="5"/>
        <v>280367.1676509924</v>
      </c>
      <c r="D40" s="157">
        <f t="shared" si="0"/>
        <v>700.92</v>
      </c>
      <c r="E40" s="157">
        <f t="shared" si="3"/>
        <v>2595.5314918971412</v>
      </c>
      <c r="F40" s="157">
        <f t="shared" si="1"/>
        <v>3296.4514918971413</v>
      </c>
      <c r="G40" s="157">
        <f t="shared" si="2"/>
        <v>277771.63615909527</v>
      </c>
    </row>
    <row r="41" spans="1:7" x14ac:dyDescent="0.25">
      <c r="A41" s="154">
        <f t="shared" si="4"/>
        <v>45352</v>
      </c>
      <c r="B41" s="155">
        <v>27</v>
      </c>
      <c r="C41" s="156">
        <f t="shared" si="5"/>
        <v>277771.63615909527</v>
      </c>
      <c r="D41" s="157">
        <f t="shared" si="0"/>
        <v>694.43</v>
      </c>
      <c r="E41" s="157">
        <f t="shared" si="3"/>
        <v>2602.0203206268839</v>
      </c>
      <c r="F41" s="157">
        <f t="shared" si="1"/>
        <v>3296.4503206268837</v>
      </c>
      <c r="G41" s="157">
        <f t="shared" si="2"/>
        <v>275169.61583846837</v>
      </c>
    </row>
    <row r="42" spans="1:7" x14ac:dyDescent="0.25">
      <c r="A42" s="154">
        <f t="shared" si="4"/>
        <v>45383</v>
      </c>
      <c r="B42" s="155">
        <v>28</v>
      </c>
      <c r="C42" s="156">
        <f t="shared" si="5"/>
        <v>275169.61583846837</v>
      </c>
      <c r="D42" s="157">
        <f t="shared" si="0"/>
        <v>687.92</v>
      </c>
      <c r="E42" s="157">
        <f t="shared" si="3"/>
        <v>2608.5253714284513</v>
      </c>
      <c r="F42" s="157">
        <f t="shared" si="1"/>
        <v>3296.4453714284514</v>
      </c>
      <c r="G42" s="157">
        <f t="shared" si="2"/>
        <v>272561.0904670399</v>
      </c>
    </row>
    <row r="43" spans="1:7" x14ac:dyDescent="0.25">
      <c r="A43" s="154">
        <f t="shared" si="4"/>
        <v>45413</v>
      </c>
      <c r="B43" s="155">
        <v>29</v>
      </c>
      <c r="C43" s="156">
        <f t="shared" si="5"/>
        <v>272561.0904670399</v>
      </c>
      <c r="D43" s="157">
        <f t="shared" si="0"/>
        <v>681.4</v>
      </c>
      <c r="E43" s="157">
        <f t="shared" si="3"/>
        <v>2615.0466848570218</v>
      </c>
      <c r="F43" s="157">
        <f t="shared" si="1"/>
        <v>3296.4466848570219</v>
      </c>
      <c r="G43" s="157">
        <f t="shared" si="2"/>
        <v>269946.04378218285</v>
      </c>
    </row>
    <row r="44" spans="1:7" x14ac:dyDescent="0.25">
      <c r="A44" s="154">
        <f t="shared" si="4"/>
        <v>45444</v>
      </c>
      <c r="B44" s="155">
        <v>30</v>
      </c>
      <c r="C44" s="156">
        <f t="shared" si="5"/>
        <v>269946.04378218285</v>
      </c>
      <c r="D44" s="157">
        <f t="shared" si="0"/>
        <v>674.87</v>
      </c>
      <c r="E44" s="157">
        <f t="shared" si="3"/>
        <v>2621.5843015691644</v>
      </c>
      <c r="F44" s="157">
        <f t="shared" si="1"/>
        <v>3296.4543015691643</v>
      </c>
      <c r="G44" s="157">
        <f t="shared" si="2"/>
        <v>267324.4594806137</v>
      </c>
    </row>
    <row r="45" spans="1:7" x14ac:dyDescent="0.25">
      <c r="A45" s="154">
        <f t="shared" si="4"/>
        <v>45474</v>
      </c>
      <c r="B45" s="155">
        <v>31</v>
      </c>
      <c r="C45" s="156">
        <f t="shared" si="5"/>
        <v>267324.4594806137</v>
      </c>
      <c r="D45" s="157">
        <f t="shared" si="0"/>
        <v>668.31</v>
      </c>
      <c r="E45" s="157">
        <f t="shared" si="3"/>
        <v>2628.1382623230875</v>
      </c>
      <c r="F45" s="157">
        <f t="shared" si="1"/>
        <v>3296.4482623230874</v>
      </c>
      <c r="G45" s="157">
        <f t="shared" si="2"/>
        <v>264696.3212182906</v>
      </c>
    </row>
    <row r="46" spans="1:7" x14ac:dyDescent="0.25">
      <c r="A46" s="154">
        <f t="shared" si="4"/>
        <v>45505</v>
      </c>
      <c r="B46" s="155">
        <v>32</v>
      </c>
      <c r="C46" s="156">
        <f t="shared" si="5"/>
        <v>264696.3212182906</v>
      </c>
      <c r="D46" s="157">
        <f t="shared" si="0"/>
        <v>661.74</v>
      </c>
      <c r="E46" s="157">
        <f t="shared" si="3"/>
        <v>2634.7086079788955</v>
      </c>
      <c r="F46" s="157">
        <f t="shared" si="1"/>
        <v>3296.4486079788958</v>
      </c>
      <c r="G46" s="157">
        <f t="shared" si="2"/>
        <v>262061.61261031171</v>
      </c>
    </row>
    <row r="47" spans="1:7" x14ac:dyDescent="0.25">
      <c r="A47" s="154">
        <f t="shared" si="4"/>
        <v>45536</v>
      </c>
      <c r="B47" s="155">
        <v>33</v>
      </c>
      <c r="C47" s="156">
        <f t="shared" si="5"/>
        <v>262061.61261031171</v>
      </c>
      <c r="D47" s="157">
        <f t="shared" si="0"/>
        <v>655.15</v>
      </c>
      <c r="E47" s="157">
        <f t="shared" si="3"/>
        <v>2641.2953794988425</v>
      </c>
      <c r="F47" s="157">
        <f t="shared" si="1"/>
        <v>3296.4453794988426</v>
      </c>
      <c r="G47" s="157">
        <f t="shared" si="2"/>
        <v>259420.31723081286</v>
      </c>
    </row>
    <row r="48" spans="1:7" x14ac:dyDescent="0.25">
      <c r="A48" s="154">
        <f t="shared" si="4"/>
        <v>45566</v>
      </c>
      <c r="B48" s="155">
        <v>34</v>
      </c>
      <c r="C48" s="156">
        <f t="shared" si="5"/>
        <v>259420.31723081286</v>
      </c>
      <c r="D48" s="157">
        <f t="shared" si="0"/>
        <v>648.54999999999995</v>
      </c>
      <c r="E48" s="157">
        <f t="shared" si="3"/>
        <v>2647.8986179475901</v>
      </c>
      <c r="F48" s="157">
        <f t="shared" si="1"/>
        <v>3296.4486179475898</v>
      </c>
      <c r="G48" s="157">
        <f t="shared" si="2"/>
        <v>256772.41861286527</v>
      </c>
    </row>
    <row r="49" spans="1:7" x14ac:dyDescent="0.25">
      <c r="A49" s="154">
        <f t="shared" si="4"/>
        <v>45597</v>
      </c>
      <c r="B49" s="155">
        <v>35</v>
      </c>
      <c r="C49" s="156">
        <f t="shared" si="5"/>
        <v>256772.41861286527</v>
      </c>
      <c r="D49" s="157">
        <f t="shared" si="0"/>
        <v>641.92999999999995</v>
      </c>
      <c r="E49" s="157">
        <f t="shared" si="3"/>
        <v>2654.5183644924587</v>
      </c>
      <c r="F49" s="157">
        <f t="shared" si="1"/>
        <v>3296.4483644924585</v>
      </c>
      <c r="G49" s="157">
        <f t="shared" si="2"/>
        <v>254117.90024837281</v>
      </c>
    </row>
    <row r="50" spans="1:7" x14ac:dyDescent="0.25">
      <c r="A50" s="154">
        <f t="shared" si="4"/>
        <v>45627</v>
      </c>
      <c r="B50" s="155">
        <v>36</v>
      </c>
      <c r="C50" s="156">
        <f t="shared" si="5"/>
        <v>254117.90024837281</v>
      </c>
      <c r="D50" s="157">
        <f t="shared" si="0"/>
        <v>635.29</v>
      </c>
      <c r="E50" s="157">
        <f t="shared" si="3"/>
        <v>2661.1546604036903</v>
      </c>
      <c r="F50" s="157">
        <f t="shared" si="1"/>
        <v>3296.4446604036902</v>
      </c>
      <c r="G50" s="157">
        <f t="shared" si="2"/>
        <v>251456.74558796911</v>
      </c>
    </row>
    <row r="51" spans="1:7" x14ac:dyDescent="0.25">
      <c r="A51" s="154">
        <f t="shared" si="4"/>
        <v>45658</v>
      </c>
      <c r="B51" s="155">
        <v>37</v>
      </c>
      <c r="C51" s="156">
        <f t="shared" si="5"/>
        <v>251456.74558796911</v>
      </c>
      <c r="D51" s="157">
        <f t="shared" si="0"/>
        <v>628.64</v>
      </c>
      <c r="E51" s="157">
        <f t="shared" si="3"/>
        <v>2667.8075470546987</v>
      </c>
      <c r="F51" s="157">
        <f t="shared" si="1"/>
        <v>3296.4475470546986</v>
      </c>
      <c r="G51" s="157">
        <f t="shared" si="2"/>
        <v>248788.93804091442</v>
      </c>
    </row>
    <row r="52" spans="1:7" x14ac:dyDescent="0.25">
      <c r="A52" s="154">
        <f t="shared" si="4"/>
        <v>45689</v>
      </c>
      <c r="B52" s="155">
        <v>38</v>
      </c>
      <c r="C52" s="156">
        <f t="shared" si="5"/>
        <v>248788.93804091442</v>
      </c>
      <c r="D52" s="157">
        <f t="shared" si="0"/>
        <v>621.97</v>
      </c>
      <c r="E52" s="157">
        <f t="shared" si="3"/>
        <v>2674.4770659223354</v>
      </c>
      <c r="F52" s="157">
        <f t="shared" si="1"/>
        <v>3296.4470659223352</v>
      </c>
      <c r="G52" s="157">
        <f t="shared" si="2"/>
        <v>246114.46097499208</v>
      </c>
    </row>
    <row r="53" spans="1:7" x14ac:dyDescent="0.25">
      <c r="A53" s="154">
        <f t="shared" si="4"/>
        <v>45717</v>
      </c>
      <c r="B53" s="155">
        <v>39</v>
      </c>
      <c r="C53" s="156">
        <f t="shared" si="5"/>
        <v>246114.46097499208</v>
      </c>
      <c r="D53" s="157">
        <f t="shared" si="0"/>
        <v>615.29</v>
      </c>
      <c r="E53" s="157">
        <f t="shared" si="3"/>
        <v>2681.1632585871416</v>
      </c>
      <c r="F53" s="157">
        <f t="shared" si="1"/>
        <v>3296.4532585871416</v>
      </c>
      <c r="G53" s="157">
        <f t="shared" si="2"/>
        <v>243433.29771640492</v>
      </c>
    </row>
    <row r="54" spans="1:7" x14ac:dyDescent="0.25">
      <c r="A54" s="154">
        <f t="shared" si="4"/>
        <v>45748</v>
      </c>
      <c r="B54" s="155">
        <v>40</v>
      </c>
      <c r="C54" s="156">
        <f t="shared" si="5"/>
        <v>243433.29771640492</v>
      </c>
      <c r="D54" s="157">
        <f t="shared" si="0"/>
        <v>608.58000000000004</v>
      </c>
      <c r="E54" s="157">
        <f t="shared" si="3"/>
        <v>2687.8661667336091</v>
      </c>
      <c r="F54" s="157">
        <f t="shared" si="1"/>
        <v>3296.4461667336091</v>
      </c>
      <c r="G54" s="157">
        <f t="shared" si="2"/>
        <v>240745.43154967131</v>
      </c>
    </row>
    <row r="55" spans="1:7" x14ac:dyDescent="0.25">
      <c r="A55" s="154">
        <f t="shared" si="4"/>
        <v>45778</v>
      </c>
      <c r="B55" s="155">
        <v>41</v>
      </c>
      <c r="C55" s="156">
        <f t="shared" si="5"/>
        <v>240745.43154967131</v>
      </c>
      <c r="D55" s="157">
        <f t="shared" si="0"/>
        <v>601.86</v>
      </c>
      <c r="E55" s="157">
        <f t="shared" si="3"/>
        <v>2694.5858321504434</v>
      </c>
      <c r="F55" s="157">
        <f t="shared" si="1"/>
        <v>3296.4458321504435</v>
      </c>
      <c r="G55" s="157">
        <f t="shared" si="2"/>
        <v>238050.84571752086</v>
      </c>
    </row>
    <row r="56" spans="1:7" x14ac:dyDescent="0.25">
      <c r="A56" s="154">
        <f t="shared" si="4"/>
        <v>45809</v>
      </c>
      <c r="B56" s="155">
        <v>42</v>
      </c>
      <c r="C56" s="156">
        <f t="shared" si="5"/>
        <v>238050.84571752086</v>
      </c>
      <c r="D56" s="157">
        <f t="shared" si="0"/>
        <v>595.13</v>
      </c>
      <c r="E56" s="157">
        <f t="shared" si="3"/>
        <v>2701.3222967308197</v>
      </c>
      <c r="F56" s="157">
        <f t="shared" si="1"/>
        <v>3296.4522967308199</v>
      </c>
      <c r="G56" s="157">
        <f t="shared" si="2"/>
        <v>235349.52342079004</v>
      </c>
    </row>
    <row r="57" spans="1:7" x14ac:dyDescent="0.25">
      <c r="A57" s="154">
        <f t="shared" si="4"/>
        <v>45839</v>
      </c>
      <c r="B57" s="155">
        <v>43</v>
      </c>
      <c r="C57" s="156">
        <f t="shared" si="5"/>
        <v>235349.52342079004</v>
      </c>
      <c r="D57" s="157">
        <f t="shared" si="0"/>
        <v>588.37</v>
      </c>
      <c r="E57" s="157">
        <f t="shared" si="3"/>
        <v>2708.075602472647</v>
      </c>
      <c r="F57" s="157">
        <f t="shared" si="1"/>
        <v>3296.4456024726469</v>
      </c>
      <c r="G57" s="157">
        <f t="shared" si="2"/>
        <v>232641.44781831739</v>
      </c>
    </row>
    <row r="58" spans="1:7" x14ac:dyDescent="0.25">
      <c r="A58" s="154">
        <f t="shared" si="4"/>
        <v>45870</v>
      </c>
      <c r="B58" s="155">
        <v>44</v>
      </c>
      <c r="C58" s="156">
        <f t="shared" si="5"/>
        <v>232641.44781831739</v>
      </c>
      <c r="D58" s="157">
        <f t="shared" si="0"/>
        <v>581.6</v>
      </c>
      <c r="E58" s="157">
        <f t="shared" si="3"/>
        <v>2714.8457914788282</v>
      </c>
      <c r="F58" s="157">
        <f t="shared" si="1"/>
        <v>3296.4457914788281</v>
      </c>
      <c r="G58" s="157">
        <f t="shared" si="2"/>
        <v>229926.60202683858</v>
      </c>
    </row>
    <row r="59" spans="1:7" x14ac:dyDescent="0.25">
      <c r="A59" s="154">
        <f t="shared" si="4"/>
        <v>45901</v>
      </c>
      <c r="B59" s="155">
        <v>45</v>
      </c>
      <c r="C59" s="156">
        <f t="shared" si="5"/>
        <v>229926.60202683858</v>
      </c>
      <c r="D59" s="157">
        <f t="shared" si="0"/>
        <v>574.82000000000005</v>
      </c>
      <c r="E59" s="157">
        <f t="shared" si="3"/>
        <v>2721.6329059575255</v>
      </c>
      <c r="F59" s="157">
        <f t="shared" si="1"/>
        <v>3296.4529059575257</v>
      </c>
      <c r="G59" s="157">
        <f t="shared" si="2"/>
        <v>227204.96912088105</v>
      </c>
    </row>
    <row r="60" spans="1:7" x14ac:dyDescent="0.25">
      <c r="A60" s="154">
        <f t="shared" si="4"/>
        <v>45931</v>
      </c>
      <c r="B60" s="155">
        <v>46</v>
      </c>
      <c r="C60" s="156">
        <f t="shared" si="5"/>
        <v>227204.96912088105</v>
      </c>
      <c r="D60" s="157">
        <f t="shared" si="0"/>
        <v>568.01</v>
      </c>
      <c r="E60" s="157">
        <f t="shared" si="3"/>
        <v>2728.4369882224191</v>
      </c>
      <c r="F60" s="157">
        <f t="shared" si="1"/>
        <v>3296.4469882224193</v>
      </c>
      <c r="G60" s="157">
        <f t="shared" si="2"/>
        <v>224476.53213265864</v>
      </c>
    </row>
    <row r="61" spans="1:7" x14ac:dyDescent="0.25">
      <c r="A61" s="154">
        <f t="shared" si="4"/>
        <v>45962</v>
      </c>
      <c r="B61" s="155">
        <v>47</v>
      </c>
      <c r="C61" s="156">
        <f t="shared" si="5"/>
        <v>224476.53213265864</v>
      </c>
      <c r="D61" s="157">
        <f t="shared" si="0"/>
        <v>561.19000000000005</v>
      </c>
      <c r="E61" s="157">
        <f t="shared" si="3"/>
        <v>2735.2580806929755</v>
      </c>
      <c r="F61" s="157">
        <f t="shared" si="1"/>
        <v>3296.4480806929755</v>
      </c>
      <c r="G61" s="157">
        <f t="shared" si="2"/>
        <v>221741.27405196568</v>
      </c>
    </row>
    <row r="62" spans="1:7" x14ac:dyDescent="0.25">
      <c r="A62" s="154">
        <f t="shared" si="4"/>
        <v>45992</v>
      </c>
      <c r="B62" s="155">
        <v>48</v>
      </c>
      <c r="C62" s="156">
        <f t="shared" si="5"/>
        <v>221741.27405196568</v>
      </c>
      <c r="D62" s="157">
        <f t="shared" si="0"/>
        <v>554.35</v>
      </c>
      <c r="E62" s="157">
        <f t="shared" si="3"/>
        <v>2742.0962258947075</v>
      </c>
      <c r="F62" s="157">
        <f t="shared" si="1"/>
        <v>3296.4462258947074</v>
      </c>
      <c r="G62" s="157">
        <f t="shared" si="2"/>
        <v>218999.17782607098</v>
      </c>
    </row>
    <row r="63" spans="1:7" x14ac:dyDescent="0.25">
      <c r="A63" s="154">
        <f t="shared" si="4"/>
        <v>46023</v>
      </c>
      <c r="B63" s="155">
        <v>49</v>
      </c>
      <c r="C63" s="156">
        <f t="shared" si="5"/>
        <v>218999.17782607098</v>
      </c>
      <c r="D63" s="157">
        <f t="shared" si="0"/>
        <v>547.5</v>
      </c>
      <c r="E63" s="157">
        <f t="shared" si="3"/>
        <v>2748.9514664594444</v>
      </c>
      <c r="F63" s="157">
        <f t="shared" si="1"/>
        <v>3296.4514664594444</v>
      </c>
      <c r="G63" s="157">
        <f t="shared" si="2"/>
        <v>216250.22635961155</v>
      </c>
    </row>
    <row r="64" spans="1:7" x14ac:dyDescent="0.25">
      <c r="A64" s="154">
        <f t="shared" si="4"/>
        <v>46054</v>
      </c>
      <c r="B64" s="155">
        <v>50</v>
      </c>
      <c r="C64" s="156">
        <f t="shared" si="5"/>
        <v>216250.22635961155</v>
      </c>
      <c r="D64" s="157">
        <f t="shared" si="0"/>
        <v>540.63</v>
      </c>
      <c r="E64" s="157">
        <f t="shared" si="3"/>
        <v>2755.8238451255934</v>
      </c>
      <c r="F64" s="157">
        <f t="shared" si="1"/>
        <v>3296.4538451255935</v>
      </c>
      <c r="G64" s="157">
        <f t="shared" si="2"/>
        <v>213494.40251448596</v>
      </c>
    </row>
    <row r="65" spans="1:7" x14ac:dyDescent="0.25">
      <c r="A65" s="154">
        <f t="shared" si="4"/>
        <v>46082</v>
      </c>
      <c r="B65" s="155">
        <v>51</v>
      </c>
      <c r="C65" s="156">
        <f t="shared" si="5"/>
        <v>213494.40251448596</v>
      </c>
      <c r="D65" s="157">
        <f t="shared" si="0"/>
        <v>533.74</v>
      </c>
      <c r="E65" s="157">
        <f t="shared" si="3"/>
        <v>2762.713404738407</v>
      </c>
      <c r="F65" s="157">
        <f t="shared" si="1"/>
        <v>3296.4534047384068</v>
      </c>
      <c r="G65" s="157">
        <f t="shared" si="2"/>
        <v>210731.68910974756</v>
      </c>
    </row>
    <row r="66" spans="1:7" x14ac:dyDescent="0.25">
      <c r="A66" s="154">
        <f t="shared" si="4"/>
        <v>46113</v>
      </c>
      <c r="B66" s="155">
        <v>52</v>
      </c>
      <c r="C66" s="156">
        <f t="shared" si="5"/>
        <v>210731.68910974756</v>
      </c>
      <c r="D66" s="157">
        <f t="shared" si="0"/>
        <v>526.83000000000004</v>
      </c>
      <c r="E66" s="157">
        <f t="shared" si="3"/>
        <v>2769.6201882502532</v>
      </c>
      <c r="F66" s="157">
        <f t="shared" si="1"/>
        <v>3296.4501882502532</v>
      </c>
      <c r="G66" s="157">
        <f t="shared" si="2"/>
        <v>207962.0689214973</v>
      </c>
    </row>
    <row r="67" spans="1:7" x14ac:dyDescent="0.25">
      <c r="A67" s="154">
        <f t="shared" si="4"/>
        <v>46143</v>
      </c>
      <c r="B67" s="155">
        <v>53</v>
      </c>
      <c r="C67" s="156">
        <f t="shared" si="5"/>
        <v>207962.0689214973</v>
      </c>
      <c r="D67" s="157">
        <f t="shared" si="0"/>
        <v>519.91</v>
      </c>
      <c r="E67" s="157">
        <f t="shared" si="3"/>
        <v>2776.5442387208791</v>
      </c>
      <c r="F67" s="157">
        <f t="shared" si="1"/>
        <v>3296.4542387208789</v>
      </c>
      <c r="G67" s="157">
        <f t="shared" si="2"/>
        <v>205185.52468277642</v>
      </c>
    </row>
    <row r="68" spans="1:7" x14ac:dyDescent="0.25">
      <c r="A68" s="154">
        <f t="shared" si="4"/>
        <v>46174</v>
      </c>
      <c r="B68" s="155">
        <v>54</v>
      </c>
      <c r="C68" s="156">
        <f t="shared" si="5"/>
        <v>205185.52468277642</v>
      </c>
      <c r="D68" s="157">
        <f t="shared" si="0"/>
        <v>512.96</v>
      </c>
      <c r="E68" s="157">
        <f t="shared" si="3"/>
        <v>2783.4855993176811</v>
      </c>
      <c r="F68" s="157">
        <f t="shared" si="1"/>
        <v>3296.4455993176812</v>
      </c>
      <c r="G68" s="157">
        <f t="shared" si="2"/>
        <v>202402.03908345875</v>
      </c>
    </row>
    <row r="69" spans="1:7" x14ac:dyDescent="0.25">
      <c r="A69" s="154">
        <f t="shared" si="4"/>
        <v>46204</v>
      </c>
      <c r="B69" s="155">
        <v>55</v>
      </c>
      <c r="C69" s="156">
        <f t="shared" si="5"/>
        <v>202402.03908345875</v>
      </c>
      <c r="D69" s="157">
        <f t="shared" si="0"/>
        <v>506.01</v>
      </c>
      <c r="E69" s="157">
        <f t="shared" si="3"/>
        <v>2790.4443133159753</v>
      </c>
      <c r="F69" s="157">
        <f t="shared" si="1"/>
        <v>3296.454313315975</v>
      </c>
      <c r="G69" s="157">
        <f t="shared" si="2"/>
        <v>199611.59477014278</v>
      </c>
    </row>
    <row r="70" spans="1:7" x14ac:dyDescent="0.25">
      <c r="A70" s="154">
        <f t="shared" si="4"/>
        <v>46235</v>
      </c>
      <c r="B70" s="155">
        <v>56</v>
      </c>
      <c r="C70" s="156">
        <f t="shared" si="5"/>
        <v>199611.59477014278</v>
      </c>
      <c r="D70" s="157">
        <f t="shared" si="0"/>
        <v>499.03</v>
      </c>
      <c r="E70" s="157">
        <f t="shared" si="3"/>
        <v>2797.4204240992649</v>
      </c>
      <c r="F70" s="157">
        <f t="shared" si="1"/>
        <v>3296.4504240992646</v>
      </c>
      <c r="G70" s="157">
        <f t="shared" si="2"/>
        <v>196814.17434604352</v>
      </c>
    </row>
    <row r="71" spans="1:7" x14ac:dyDescent="0.25">
      <c r="A71" s="154">
        <f t="shared" si="4"/>
        <v>46266</v>
      </c>
      <c r="B71" s="155">
        <v>57</v>
      </c>
      <c r="C71" s="156">
        <f t="shared" si="5"/>
        <v>196814.17434604352</v>
      </c>
      <c r="D71" s="157">
        <f t="shared" si="0"/>
        <v>492.04</v>
      </c>
      <c r="E71" s="157">
        <f t="shared" si="3"/>
        <v>2804.4139751595135</v>
      </c>
      <c r="F71" s="157">
        <f t="shared" si="1"/>
        <v>3296.4539751595134</v>
      </c>
      <c r="G71" s="157">
        <f t="shared" si="2"/>
        <v>194009.760370884</v>
      </c>
    </row>
    <row r="72" spans="1:7" x14ac:dyDescent="0.25">
      <c r="A72" s="154">
        <f t="shared" si="4"/>
        <v>46296</v>
      </c>
      <c r="B72" s="155">
        <v>58</v>
      </c>
      <c r="C72" s="156">
        <f t="shared" si="5"/>
        <v>194009.760370884</v>
      </c>
      <c r="D72" s="157">
        <f t="shared" si="0"/>
        <v>485.02</v>
      </c>
      <c r="E72" s="157">
        <f t="shared" si="3"/>
        <v>2811.4250100974123</v>
      </c>
      <c r="F72" s="157">
        <f t="shared" si="1"/>
        <v>3296.4450100974123</v>
      </c>
      <c r="G72" s="157">
        <f t="shared" si="2"/>
        <v>191198.33536078659</v>
      </c>
    </row>
    <row r="73" spans="1:7" x14ac:dyDescent="0.25">
      <c r="A73" s="154">
        <f t="shared" si="4"/>
        <v>46327</v>
      </c>
      <c r="B73" s="155">
        <v>59</v>
      </c>
      <c r="C73" s="156">
        <f t="shared" si="5"/>
        <v>191198.33536078659</v>
      </c>
      <c r="D73" s="157">
        <f t="shared" si="0"/>
        <v>478</v>
      </c>
      <c r="E73" s="157">
        <f t="shared" si="3"/>
        <v>2818.4535726226559</v>
      </c>
      <c r="F73" s="157">
        <f t="shared" si="1"/>
        <v>3296.4535726226559</v>
      </c>
      <c r="G73" s="157">
        <f t="shared" si="2"/>
        <v>188379.88178816394</v>
      </c>
    </row>
    <row r="74" spans="1:7" x14ac:dyDescent="0.25">
      <c r="A74" s="154">
        <f t="shared" si="4"/>
        <v>46357</v>
      </c>
      <c r="B74" s="155">
        <v>60</v>
      </c>
      <c r="C74" s="156">
        <f>G73</f>
        <v>188379.88178816394</v>
      </c>
      <c r="D74" s="157">
        <f>ROUND(C74*$E$11/12,2)</f>
        <v>470.95</v>
      </c>
      <c r="E74" s="157">
        <f t="shared" si="3"/>
        <v>2825.499706554212</v>
      </c>
      <c r="F74" s="157">
        <f t="shared" si="1"/>
        <v>3296.4497065542118</v>
      </c>
      <c r="G74" s="157">
        <f>C74-E74</f>
        <v>185554.38208160974</v>
      </c>
    </row>
    <row r="75" spans="1:7" x14ac:dyDescent="0.25">
      <c r="A75" s="154">
        <f t="shared" si="4"/>
        <v>46388</v>
      </c>
      <c r="B75" s="155">
        <v>61</v>
      </c>
      <c r="C75" s="156">
        <f t="shared" ref="C75:C135" si="6">G74</f>
        <v>185554.38208160974</v>
      </c>
      <c r="D75" s="157">
        <f t="shared" ref="D75:D134" si="7">ROUND(C75*$E$11/12,2)</f>
        <v>463.89</v>
      </c>
      <c r="E75" s="157">
        <f t="shared" si="3"/>
        <v>2832.5634558205975</v>
      </c>
      <c r="F75" s="157">
        <f t="shared" si="1"/>
        <v>3296.4534558205974</v>
      </c>
      <c r="G75" s="157">
        <f t="shared" ref="G75:G135" si="8">C75-E75</f>
        <v>182721.81862578914</v>
      </c>
    </row>
    <row r="76" spans="1:7" x14ac:dyDescent="0.25">
      <c r="A76" s="154">
        <f t="shared" si="4"/>
        <v>46419</v>
      </c>
      <c r="B76" s="155">
        <v>62</v>
      </c>
      <c r="C76" s="156">
        <f t="shared" si="6"/>
        <v>182721.81862578914</v>
      </c>
      <c r="D76" s="157">
        <f t="shared" si="7"/>
        <v>456.8</v>
      </c>
      <c r="E76" s="157">
        <f t="shared" si="3"/>
        <v>2839.6448644601496</v>
      </c>
      <c r="F76" s="157">
        <f t="shared" si="1"/>
        <v>3296.4448644601498</v>
      </c>
      <c r="G76" s="157">
        <f t="shared" si="8"/>
        <v>179882.17376132897</v>
      </c>
    </row>
    <row r="77" spans="1:7" x14ac:dyDescent="0.25">
      <c r="A77" s="154">
        <f t="shared" si="4"/>
        <v>46447</v>
      </c>
      <c r="B77" s="155">
        <v>63</v>
      </c>
      <c r="C77" s="156">
        <f t="shared" si="6"/>
        <v>179882.17376132897</v>
      </c>
      <c r="D77" s="157">
        <f t="shared" si="7"/>
        <v>449.71</v>
      </c>
      <c r="E77" s="157">
        <f t="shared" si="3"/>
        <v>2846.7439766212997</v>
      </c>
      <c r="F77" s="157">
        <f t="shared" si="1"/>
        <v>3296.4539766212997</v>
      </c>
      <c r="G77" s="157">
        <f t="shared" si="8"/>
        <v>177035.42978470767</v>
      </c>
    </row>
    <row r="78" spans="1:7" x14ac:dyDescent="0.25">
      <c r="A78" s="154">
        <f t="shared" si="4"/>
        <v>46478</v>
      </c>
      <c r="B78" s="155">
        <v>64</v>
      </c>
      <c r="C78" s="156">
        <f t="shared" si="6"/>
        <v>177035.42978470767</v>
      </c>
      <c r="D78" s="157">
        <f t="shared" si="7"/>
        <v>442.59</v>
      </c>
      <c r="E78" s="157">
        <f t="shared" si="3"/>
        <v>2853.8608365628525</v>
      </c>
      <c r="F78" s="157">
        <f t="shared" si="1"/>
        <v>3296.4508365628526</v>
      </c>
      <c r="G78" s="157">
        <f t="shared" si="8"/>
        <v>174181.56894814482</v>
      </c>
    </row>
    <row r="79" spans="1:7" x14ac:dyDescent="0.25">
      <c r="A79" s="154">
        <f t="shared" si="4"/>
        <v>46508</v>
      </c>
      <c r="B79" s="155">
        <v>65</v>
      </c>
      <c r="C79" s="156">
        <f t="shared" si="6"/>
        <v>174181.56894814482</v>
      </c>
      <c r="D79" s="157">
        <f t="shared" si="7"/>
        <v>435.45</v>
      </c>
      <c r="E79" s="157">
        <f t="shared" si="3"/>
        <v>2860.99548865426</v>
      </c>
      <c r="F79" s="157">
        <f t="shared" si="1"/>
        <v>3296.4454886542599</v>
      </c>
      <c r="G79" s="157">
        <f t="shared" si="8"/>
        <v>171320.57345949055</v>
      </c>
    </row>
    <row r="80" spans="1:7" x14ac:dyDescent="0.25">
      <c r="A80" s="154">
        <f t="shared" si="4"/>
        <v>46539</v>
      </c>
      <c r="B80" s="155">
        <v>66</v>
      </c>
      <c r="C80" s="156">
        <f t="shared" si="6"/>
        <v>171320.57345949055</v>
      </c>
      <c r="D80" s="157">
        <f t="shared" si="7"/>
        <v>428.3</v>
      </c>
      <c r="E80" s="157">
        <f t="shared" si="3"/>
        <v>2868.1479773758956</v>
      </c>
      <c r="F80" s="157">
        <f t="shared" ref="F80:F135" si="9">D80+E80</f>
        <v>3296.4479773758958</v>
      </c>
      <c r="G80" s="157">
        <f t="shared" si="8"/>
        <v>168452.42548211466</v>
      </c>
    </row>
    <row r="81" spans="1:7" x14ac:dyDescent="0.25">
      <c r="A81" s="154">
        <f t="shared" si="4"/>
        <v>46569</v>
      </c>
      <c r="B81" s="155">
        <v>67</v>
      </c>
      <c r="C81" s="156">
        <f t="shared" si="6"/>
        <v>168452.42548211466</v>
      </c>
      <c r="D81" s="157">
        <f t="shared" si="7"/>
        <v>421.13</v>
      </c>
      <c r="E81" s="157">
        <f t="shared" ref="E81:E134" si="10">PPMT($E$11/12,B81,$E$7-1,-$C$16,$E$9,0)</f>
        <v>2875.3183473193353</v>
      </c>
      <c r="F81" s="157">
        <f t="shared" si="9"/>
        <v>3296.4483473193354</v>
      </c>
      <c r="G81" s="157">
        <f t="shared" si="8"/>
        <v>165577.10713479531</v>
      </c>
    </row>
    <row r="82" spans="1:7" x14ac:dyDescent="0.25">
      <c r="A82" s="154">
        <f t="shared" ref="A82:A134" si="11">EDATE(A81,1)</f>
        <v>46600</v>
      </c>
      <c r="B82" s="155">
        <v>68</v>
      </c>
      <c r="C82" s="156">
        <f t="shared" si="6"/>
        <v>165577.10713479531</v>
      </c>
      <c r="D82" s="157">
        <f t="shared" si="7"/>
        <v>413.94</v>
      </c>
      <c r="E82" s="157">
        <f t="shared" si="10"/>
        <v>2882.5066431876335</v>
      </c>
      <c r="F82" s="157">
        <f t="shared" si="9"/>
        <v>3296.4466431876335</v>
      </c>
      <c r="G82" s="157">
        <f t="shared" si="8"/>
        <v>162694.60049160768</v>
      </c>
    </row>
    <row r="83" spans="1:7" x14ac:dyDescent="0.25">
      <c r="A83" s="154">
        <f t="shared" si="11"/>
        <v>46631</v>
      </c>
      <c r="B83" s="155">
        <v>69</v>
      </c>
      <c r="C83" s="156">
        <f t="shared" si="6"/>
        <v>162694.60049160768</v>
      </c>
      <c r="D83" s="157">
        <f t="shared" si="7"/>
        <v>406.74</v>
      </c>
      <c r="E83" s="157">
        <f t="shared" si="10"/>
        <v>2889.7129097956031</v>
      </c>
      <c r="F83" s="157">
        <f t="shared" si="9"/>
        <v>3296.4529097956029</v>
      </c>
      <c r="G83" s="157">
        <f t="shared" si="8"/>
        <v>159804.88758181207</v>
      </c>
    </row>
    <row r="84" spans="1:7" x14ac:dyDescent="0.25">
      <c r="A84" s="154">
        <f t="shared" si="11"/>
        <v>46661</v>
      </c>
      <c r="B84" s="155">
        <v>70</v>
      </c>
      <c r="C84" s="156">
        <f t="shared" si="6"/>
        <v>159804.88758181207</v>
      </c>
      <c r="D84" s="157">
        <f t="shared" si="7"/>
        <v>399.51</v>
      </c>
      <c r="E84" s="157">
        <f t="shared" si="10"/>
        <v>2896.9371920700919</v>
      </c>
      <c r="F84" s="157">
        <f t="shared" si="9"/>
        <v>3296.4471920700917</v>
      </c>
      <c r="G84" s="157">
        <f t="shared" si="8"/>
        <v>156907.95038974198</v>
      </c>
    </row>
    <row r="85" spans="1:7" x14ac:dyDescent="0.25">
      <c r="A85" s="154">
        <f t="shared" si="11"/>
        <v>46692</v>
      </c>
      <c r="B85" s="155">
        <v>71</v>
      </c>
      <c r="C85" s="156">
        <f t="shared" si="6"/>
        <v>156907.95038974198</v>
      </c>
      <c r="D85" s="157">
        <f t="shared" si="7"/>
        <v>392.27</v>
      </c>
      <c r="E85" s="157">
        <f t="shared" si="10"/>
        <v>2904.1795350502671</v>
      </c>
      <c r="F85" s="157">
        <f t="shared" si="9"/>
        <v>3296.4495350502671</v>
      </c>
      <c r="G85" s="157">
        <f t="shared" si="8"/>
        <v>154003.77085469171</v>
      </c>
    </row>
    <row r="86" spans="1:7" x14ac:dyDescent="0.25">
      <c r="A86" s="154">
        <f t="shared" si="11"/>
        <v>46722</v>
      </c>
      <c r="B86" s="155">
        <v>72</v>
      </c>
      <c r="C86" s="156">
        <f t="shared" si="6"/>
        <v>154003.77085469171</v>
      </c>
      <c r="D86" s="157">
        <f t="shared" si="7"/>
        <v>385.01</v>
      </c>
      <c r="E86" s="157">
        <f t="shared" si="10"/>
        <v>2911.4399838878926</v>
      </c>
      <c r="F86" s="157">
        <f t="shared" si="9"/>
        <v>3296.4499838878928</v>
      </c>
      <c r="G86" s="157">
        <f t="shared" si="8"/>
        <v>151092.33087080382</v>
      </c>
    </row>
    <row r="87" spans="1:7" x14ac:dyDescent="0.25">
      <c r="A87" s="154">
        <f t="shared" si="11"/>
        <v>46753</v>
      </c>
      <c r="B87" s="155">
        <v>73</v>
      </c>
      <c r="C87" s="156">
        <f t="shared" si="6"/>
        <v>151092.33087080382</v>
      </c>
      <c r="D87" s="157">
        <f t="shared" si="7"/>
        <v>377.73</v>
      </c>
      <c r="E87" s="157">
        <f t="shared" si="10"/>
        <v>2918.7185838476125</v>
      </c>
      <c r="F87" s="157">
        <f t="shared" si="9"/>
        <v>3296.4485838476126</v>
      </c>
      <c r="G87" s="157">
        <f t="shared" si="8"/>
        <v>148173.61228695622</v>
      </c>
    </row>
    <row r="88" spans="1:7" x14ac:dyDescent="0.25">
      <c r="A88" s="154">
        <f t="shared" si="11"/>
        <v>46784</v>
      </c>
      <c r="B88" s="155">
        <v>74</v>
      </c>
      <c r="C88" s="156">
        <f t="shared" si="6"/>
        <v>148173.61228695622</v>
      </c>
      <c r="D88" s="157">
        <f t="shared" si="7"/>
        <v>370.43</v>
      </c>
      <c r="E88" s="157">
        <f t="shared" si="10"/>
        <v>2926.0153803072317</v>
      </c>
      <c r="F88" s="157">
        <f t="shared" si="9"/>
        <v>3296.4453803072315</v>
      </c>
      <c r="G88" s="157">
        <f t="shared" si="8"/>
        <v>145247.59690664901</v>
      </c>
    </row>
    <row r="89" spans="1:7" x14ac:dyDescent="0.25">
      <c r="A89" s="154">
        <f t="shared" si="11"/>
        <v>46813</v>
      </c>
      <c r="B89" s="155">
        <v>75</v>
      </c>
      <c r="C89" s="156">
        <f t="shared" si="6"/>
        <v>145247.59690664901</v>
      </c>
      <c r="D89" s="157">
        <f t="shared" si="7"/>
        <v>363.12</v>
      </c>
      <c r="E89" s="157">
        <f t="shared" si="10"/>
        <v>2933.3304187579993</v>
      </c>
      <c r="F89" s="157">
        <f t="shared" si="9"/>
        <v>3296.4504187579992</v>
      </c>
      <c r="G89" s="157">
        <f t="shared" si="8"/>
        <v>142314.266487891</v>
      </c>
    </row>
    <row r="90" spans="1:7" x14ac:dyDescent="0.25">
      <c r="A90" s="154">
        <f t="shared" si="11"/>
        <v>46844</v>
      </c>
      <c r="B90" s="155">
        <v>76</v>
      </c>
      <c r="C90" s="156">
        <f t="shared" si="6"/>
        <v>142314.266487891</v>
      </c>
      <c r="D90" s="157">
        <f t="shared" si="7"/>
        <v>355.79</v>
      </c>
      <c r="E90" s="157">
        <f t="shared" si="10"/>
        <v>2940.6637448048946</v>
      </c>
      <c r="F90" s="157">
        <f t="shared" si="9"/>
        <v>3296.4537448048945</v>
      </c>
      <c r="G90" s="157">
        <f t="shared" si="8"/>
        <v>139373.60274308611</v>
      </c>
    </row>
    <row r="91" spans="1:7" x14ac:dyDescent="0.25">
      <c r="A91" s="154">
        <f t="shared" si="11"/>
        <v>46874</v>
      </c>
      <c r="B91" s="155">
        <v>77</v>
      </c>
      <c r="C91" s="156">
        <f t="shared" si="6"/>
        <v>139373.60274308611</v>
      </c>
      <c r="D91" s="157">
        <f t="shared" si="7"/>
        <v>348.43</v>
      </c>
      <c r="E91" s="157">
        <f t="shared" si="10"/>
        <v>2948.015404166907</v>
      </c>
      <c r="F91" s="157">
        <f t="shared" si="9"/>
        <v>3296.4454041669069</v>
      </c>
      <c r="G91" s="157">
        <f t="shared" si="8"/>
        <v>136425.5873389192</v>
      </c>
    </row>
    <row r="92" spans="1:7" x14ac:dyDescent="0.25">
      <c r="A92" s="154">
        <f t="shared" si="11"/>
        <v>46905</v>
      </c>
      <c r="B92" s="155">
        <v>78</v>
      </c>
      <c r="C92" s="156">
        <f t="shared" si="6"/>
        <v>136425.5873389192</v>
      </c>
      <c r="D92" s="157">
        <f t="shared" si="7"/>
        <v>341.06</v>
      </c>
      <c r="E92" s="157">
        <f t="shared" si="10"/>
        <v>2955.3854426773237</v>
      </c>
      <c r="F92" s="157">
        <f t="shared" si="9"/>
        <v>3296.4454426773236</v>
      </c>
      <c r="G92" s="157">
        <f t="shared" si="8"/>
        <v>133470.20189624187</v>
      </c>
    </row>
    <row r="93" spans="1:7" x14ac:dyDescent="0.25">
      <c r="A93" s="154">
        <f t="shared" si="11"/>
        <v>46935</v>
      </c>
      <c r="B93" s="155">
        <v>79</v>
      </c>
      <c r="C93" s="156">
        <f t="shared" si="6"/>
        <v>133470.20189624187</v>
      </c>
      <c r="D93" s="157">
        <f t="shared" si="7"/>
        <v>333.68</v>
      </c>
      <c r="E93" s="157">
        <f t="shared" si="10"/>
        <v>2962.7739062840174</v>
      </c>
      <c r="F93" s="157">
        <f t="shared" si="9"/>
        <v>3296.4539062840172</v>
      </c>
      <c r="G93" s="157">
        <f t="shared" si="8"/>
        <v>130507.42798995785</v>
      </c>
    </row>
    <row r="94" spans="1:7" x14ac:dyDescent="0.25">
      <c r="A94" s="154">
        <f t="shared" si="11"/>
        <v>46966</v>
      </c>
      <c r="B94" s="155">
        <v>80</v>
      </c>
      <c r="C94" s="156">
        <f t="shared" si="6"/>
        <v>130507.42798995785</v>
      </c>
      <c r="D94" s="157">
        <f t="shared" si="7"/>
        <v>326.27</v>
      </c>
      <c r="E94" s="157">
        <f t="shared" si="10"/>
        <v>2970.1808410497279</v>
      </c>
      <c r="F94" s="157">
        <f t="shared" si="9"/>
        <v>3296.4508410497278</v>
      </c>
      <c r="G94" s="157">
        <f t="shared" si="8"/>
        <v>127537.24714890812</v>
      </c>
    </row>
    <row r="95" spans="1:7" x14ac:dyDescent="0.25">
      <c r="A95" s="154">
        <f t="shared" si="11"/>
        <v>46997</v>
      </c>
      <c r="B95" s="155">
        <v>81</v>
      </c>
      <c r="C95" s="156">
        <f t="shared" si="6"/>
        <v>127537.24714890812</v>
      </c>
      <c r="D95" s="157">
        <f t="shared" si="7"/>
        <v>318.83999999999997</v>
      </c>
      <c r="E95" s="157">
        <f t="shared" si="10"/>
        <v>2977.606293152352</v>
      </c>
      <c r="F95" s="157">
        <f t="shared" si="9"/>
        <v>3296.4462931523522</v>
      </c>
      <c r="G95" s="157">
        <f t="shared" si="8"/>
        <v>124559.64085575577</v>
      </c>
    </row>
    <row r="96" spans="1:7" x14ac:dyDescent="0.25">
      <c r="A96" s="154">
        <f t="shared" si="11"/>
        <v>47027</v>
      </c>
      <c r="B96" s="155">
        <v>82</v>
      </c>
      <c r="C96" s="156">
        <f t="shared" si="6"/>
        <v>124559.64085575577</v>
      </c>
      <c r="D96" s="157">
        <f t="shared" si="7"/>
        <v>311.39999999999998</v>
      </c>
      <c r="E96" s="157">
        <f t="shared" si="10"/>
        <v>2985.0503088852329</v>
      </c>
      <c r="F96" s="157">
        <f t="shared" si="9"/>
        <v>3296.450308885233</v>
      </c>
      <c r="G96" s="157">
        <f t="shared" si="8"/>
        <v>121574.59054687055</v>
      </c>
    </row>
    <row r="97" spans="1:7" x14ac:dyDescent="0.25">
      <c r="A97" s="154">
        <f t="shared" si="11"/>
        <v>47058</v>
      </c>
      <c r="B97" s="155">
        <v>83</v>
      </c>
      <c r="C97" s="156">
        <f t="shared" si="6"/>
        <v>121574.59054687055</v>
      </c>
      <c r="D97" s="157">
        <f t="shared" si="7"/>
        <v>303.94</v>
      </c>
      <c r="E97" s="157">
        <f t="shared" si="10"/>
        <v>2992.5129346574454</v>
      </c>
      <c r="F97" s="157">
        <f t="shared" si="9"/>
        <v>3296.4529346574454</v>
      </c>
      <c r="G97" s="157">
        <f t="shared" si="8"/>
        <v>118582.07761221311</v>
      </c>
    </row>
    <row r="98" spans="1:7" x14ac:dyDescent="0.25">
      <c r="A98" s="154">
        <f t="shared" si="11"/>
        <v>47088</v>
      </c>
      <c r="B98" s="155">
        <v>84</v>
      </c>
      <c r="C98" s="156">
        <f t="shared" si="6"/>
        <v>118582.07761221311</v>
      </c>
      <c r="D98" s="157">
        <f t="shared" si="7"/>
        <v>296.45999999999998</v>
      </c>
      <c r="E98" s="157">
        <f t="shared" si="10"/>
        <v>2999.9942169940891</v>
      </c>
      <c r="F98" s="157">
        <f t="shared" si="9"/>
        <v>3296.4542169940892</v>
      </c>
      <c r="G98" s="157">
        <f t="shared" si="8"/>
        <v>115582.08339521902</v>
      </c>
    </row>
    <row r="99" spans="1:7" x14ac:dyDescent="0.25">
      <c r="A99" s="154">
        <f t="shared" si="11"/>
        <v>47119</v>
      </c>
      <c r="B99" s="155">
        <v>85</v>
      </c>
      <c r="C99" s="156">
        <f t="shared" si="6"/>
        <v>115582.08339521902</v>
      </c>
      <c r="D99" s="157">
        <f t="shared" si="7"/>
        <v>288.95999999999998</v>
      </c>
      <c r="E99" s="157">
        <f t="shared" si="10"/>
        <v>3007.4942025365744</v>
      </c>
      <c r="F99" s="157">
        <f t="shared" si="9"/>
        <v>3296.4542025365745</v>
      </c>
      <c r="G99" s="157">
        <f t="shared" si="8"/>
        <v>112574.58919268244</v>
      </c>
    </row>
    <row r="100" spans="1:7" x14ac:dyDescent="0.25">
      <c r="A100" s="154">
        <f t="shared" si="11"/>
        <v>47150</v>
      </c>
      <c r="B100" s="155">
        <v>86</v>
      </c>
      <c r="C100" s="156">
        <f t="shared" si="6"/>
        <v>112574.58919268244</v>
      </c>
      <c r="D100" s="157">
        <f t="shared" si="7"/>
        <v>281.44</v>
      </c>
      <c r="E100" s="157">
        <f t="shared" si="10"/>
        <v>3015.0129380429157</v>
      </c>
      <c r="F100" s="157">
        <f t="shared" si="9"/>
        <v>3296.4529380429158</v>
      </c>
      <c r="G100" s="157">
        <f t="shared" si="8"/>
        <v>109559.57625463953</v>
      </c>
    </row>
    <row r="101" spans="1:7" x14ac:dyDescent="0.25">
      <c r="A101" s="154">
        <f t="shared" si="11"/>
        <v>47178</v>
      </c>
      <c r="B101" s="155">
        <v>87</v>
      </c>
      <c r="C101" s="156">
        <f t="shared" si="6"/>
        <v>109559.57625463953</v>
      </c>
      <c r="D101" s="157">
        <f t="shared" si="7"/>
        <v>273.89999999999998</v>
      </c>
      <c r="E101" s="157">
        <f t="shared" si="10"/>
        <v>3022.5504703880229</v>
      </c>
      <c r="F101" s="157">
        <f t="shared" si="9"/>
        <v>3296.4504703880229</v>
      </c>
      <c r="G101" s="157">
        <f t="shared" si="8"/>
        <v>106537.0257842515</v>
      </c>
    </row>
    <row r="102" spans="1:7" x14ac:dyDescent="0.25">
      <c r="A102" s="154">
        <f t="shared" si="11"/>
        <v>47209</v>
      </c>
      <c r="B102" s="155">
        <v>88</v>
      </c>
      <c r="C102" s="156">
        <f t="shared" si="6"/>
        <v>106537.0257842515</v>
      </c>
      <c r="D102" s="157">
        <f t="shared" si="7"/>
        <v>266.33999999999997</v>
      </c>
      <c r="E102" s="157">
        <f t="shared" si="10"/>
        <v>3030.1068465639933</v>
      </c>
      <c r="F102" s="157">
        <f t="shared" si="9"/>
        <v>3296.4468465639934</v>
      </c>
      <c r="G102" s="157">
        <f t="shared" si="8"/>
        <v>103506.9189376875</v>
      </c>
    </row>
    <row r="103" spans="1:7" x14ac:dyDescent="0.25">
      <c r="A103" s="154">
        <f t="shared" si="11"/>
        <v>47239</v>
      </c>
      <c r="B103" s="155">
        <v>89</v>
      </c>
      <c r="C103" s="156">
        <f t="shared" si="6"/>
        <v>103506.9189376875</v>
      </c>
      <c r="D103" s="157">
        <f t="shared" si="7"/>
        <v>258.77</v>
      </c>
      <c r="E103" s="157">
        <f t="shared" si="10"/>
        <v>3037.6821136804028</v>
      </c>
      <c r="F103" s="157">
        <f t="shared" si="9"/>
        <v>3296.4521136804028</v>
      </c>
      <c r="G103" s="157">
        <f t="shared" si="8"/>
        <v>100469.23682400709</v>
      </c>
    </row>
    <row r="104" spans="1:7" x14ac:dyDescent="0.25">
      <c r="A104" s="154">
        <f t="shared" si="11"/>
        <v>47270</v>
      </c>
      <c r="B104" s="155">
        <v>90</v>
      </c>
      <c r="C104" s="156">
        <f t="shared" si="6"/>
        <v>100469.23682400709</v>
      </c>
      <c r="D104" s="157">
        <f t="shared" si="7"/>
        <v>251.17</v>
      </c>
      <c r="E104" s="157">
        <f t="shared" si="10"/>
        <v>3045.2763189646043</v>
      </c>
      <c r="F104" s="157">
        <f t="shared" si="9"/>
        <v>3296.4463189646044</v>
      </c>
      <c r="G104" s="157">
        <f t="shared" si="8"/>
        <v>97423.960505042487</v>
      </c>
    </row>
    <row r="105" spans="1:7" x14ac:dyDescent="0.25">
      <c r="A105" s="154">
        <f t="shared" si="11"/>
        <v>47300</v>
      </c>
      <c r="B105" s="155">
        <v>91</v>
      </c>
      <c r="C105" s="156">
        <f t="shared" si="6"/>
        <v>97423.960505042487</v>
      </c>
      <c r="D105" s="157">
        <f t="shared" si="7"/>
        <v>243.56</v>
      </c>
      <c r="E105" s="157">
        <f t="shared" si="10"/>
        <v>3052.8895097620157</v>
      </c>
      <c r="F105" s="157">
        <f t="shared" si="9"/>
        <v>3296.4495097620156</v>
      </c>
      <c r="G105" s="157">
        <f t="shared" si="8"/>
        <v>94371.070995280475</v>
      </c>
    </row>
    <row r="106" spans="1:7" x14ac:dyDescent="0.25">
      <c r="A106" s="154">
        <f t="shared" si="11"/>
        <v>47331</v>
      </c>
      <c r="B106" s="155">
        <v>92</v>
      </c>
      <c r="C106" s="156">
        <f t="shared" si="6"/>
        <v>94371.070995280475</v>
      </c>
      <c r="D106" s="157">
        <f t="shared" si="7"/>
        <v>235.93</v>
      </c>
      <c r="E106" s="157">
        <f t="shared" si="10"/>
        <v>3060.5217335364205</v>
      </c>
      <c r="F106" s="157">
        <f t="shared" si="9"/>
        <v>3296.4517335364203</v>
      </c>
      <c r="G106" s="157">
        <f t="shared" si="8"/>
        <v>91310.549261744061</v>
      </c>
    </row>
    <row r="107" spans="1:7" x14ac:dyDescent="0.25">
      <c r="A107" s="154">
        <f t="shared" si="11"/>
        <v>47362</v>
      </c>
      <c r="B107" s="155">
        <v>93</v>
      </c>
      <c r="C107" s="156">
        <f t="shared" si="6"/>
        <v>91310.549261744061</v>
      </c>
      <c r="D107" s="157">
        <f t="shared" si="7"/>
        <v>228.28</v>
      </c>
      <c r="E107" s="157">
        <f t="shared" si="10"/>
        <v>3068.1730378702614</v>
      </c>
      <c r="F107" s="157">
        <f t="shared" si="9"/>
        <v>3296.4530378702616</v>
      </c>
      <c r="G107" s="157">
        <f t="shared" si="8"/>
        <v>88242.376223873798</v>
      </c>
    </row>
    <row r="108" spans="1:7" x14ac:dyDescent="0.25">
      <c r="A108" s="154">
        <f t="shared" si="11"/>
        <v>47392</v>
      </c>
      <c r="B108" s="155">
        <v>94</v>
      </c>
      <c r="C108" s="156">
        <f t="shared" si="6"/>
        <v>88242.376223873798</v>
      </c>
      <c r="D108" s="157">
        <f t="shared" si="7"/>
        <v>220.61</v>
      </c>
      <c r="E108" s="157">
        <f t="shared" si="10"/>
        <v>3075.843470464938</v>
      </c>
      <c r="F108" s="157">
        <f t="shared" si="9"/>
        <v>3296.4534704649382</v>
      </c>
      <c r="G108" s="157">
        <f t="shared" si="8"/>
        <v>85166.532753408857</v>
      </c>
    </row>
    <row r="109" spans="1:7" x14ac:dyDescent="0.25">
      <c r="A109" s="154">
        <f t="shared" si="11"/>
        <v>47423</v>
      </c>
      <c r="B109" s="155">
        <v>95</v>
      </c>
      <c r="C109" s="156">
        <f t="shared" si="6"/>
        <v>85166.532753408857</v>
      </c>
      <c r="D109" s="157">
        <f t="shared" si="7"/>
        <v>212.92</v>
      </c>
      <c r="E109" s="157">
        <f t="shared" si="10"/>
        <v>3083.5330791410997</v>
      </c>
      <c r="F109" s="157">
        <f t="shared" si="9"/>
        <v>3296.4530791410998</v>
      </c>
      <c r="G109" s="157">
        <f t="shared" si="8"/>
        <v>82082.999674267761</v>
      </c>
    </row>
    <row r="110" spans="1:7" x14ac:dyDescent="0.25">
      <c r="A110" s="154">
        <f t="shared" si="11"/>
        <v>47453</v>
      </c>
      <c r="B110" s="155">
        <v>96</v>
      </c>
      <c r="C110" s="156">
        <f t="shared" si="6"/>
        <v>82082.999674267761</v>
      </c>
      <c r="D110" s="157">
        <f t="shared" si="7"/>
        <v>205.21</v>
      </c>
      <c r="E110" s="157">
        <f t="shared" si="10"/>
        <v>3091.241911838953</v>
      </c>
      <c r="F110" s="157">
        <f t="shared" si="9"/>
        <v>3296.451911838953</v>
      </c>
      <c r="G110" s="157">
        <f t="shared" si="8"/>
        <v>78991.75776242881</v>
      </c>
    </row>
    <row r="111" spans="1:7" x14ac:dyDescent="0.25">
      <c r="A111" s="154">
        <f t="shared" si="11"/>
        <v>47484</v>
      </c>
      <c r="B111" s="155">
        <v>97</v>
      </c>
      <c r="C111" s="156">
        <f t="shared" si="6"/>
        <v>78991.75776242881</v>
      </c>
      <c r="D111" s="157">
        <f t="shared" si="7"/>
        <v>197.48</v>
      </c>
      <c r="E111" s="157">
        <f t="shared" si="10"/>
        <v>3098.9700166185503</v>
      </c>
      <c r="F111" s="157">
        <f t="shared" si="9"/>
        <v>3296.4500166185503</v>
      </c>
      <c r="G111" s="157">
        <f t="shared" si="8"/>
        <v>75892.787745810259</v>
      </c>
    </row>
    <row r="112" spans="1:7" x14ac:dyDescent="0.25">
      <c r="A112" s="154">
        <f t="shared" si="11"/>
        <v>47515</v>
      </c>
      <c r="B112" s="155">
        <v>98</v>
      </c>
      <c r="C112" s="156">
        <f t="shared" si="6"/>
        <v>75892.787745810259</v>
      </c>
      <c r="D112" s="157">
        <f t="shared" si="7"/>
        <v>189.73</v>
      </c>
      <c r="E112" s="157">
        <f t="shared" si="10"/>
        <v>3106.717441660096</v>
      </c>
      <c r="F112" s="157">
        <f t="shared" si="9"/>
        <v>3296.447441660096</v>
      </c>
      <c r="G112" s="157">
        <f t="shared" si="8"/>
        <v>72786.070304150169</v>
      </c>
    </row>
    <row r="113" spans="1:7" x14ac:dyDescent="0.25">
      <c r="A113" s="154">
        <f t="shared" si="11"/>
        <v>47543</v>
      </c>
      <c r="B113" s="155">
        <v>99</v>
      </c>
      <c r="C113" s="156">
        <f t="shared" si="6"/>
        <v>72786.070304150169</v>
      </c>
      <c r="D113" s="157">
        <f t="shared" si="7"/>
        <v>181.97</v>
      </c>
      <c r="E113" s="157">
        <f t="shared" si="10"/>
        <v>3114.4842352642468</v>
      </c>
      <c r="F113" s="157">
        <f t="shared" si="9"/>
        <v>3296.4542352642466</v>
      </c>
      <c r="G113" s="157">
        <f t="shared" si="8"/>
        <v>69671.586068885925</v>
      </c>
    </row>
    <row r="114" spans="1:7" x14ac:dyDescent="0.25">
      <c r="A114" s="154">
        <f t="shared" si="11"/>
        <v>47574</v>
      </c>
      <c r="B114" s="155">
        <v>100</v>
      </c>
      <c r="C114" s="156">
        <f t="shared" si="6"/>
        <v>69671.586068885925</v>
      </c>
      <c r="D114" s="157">
        <f t="shared" si="7"/>
        <v>174.18</v>
      </c>
      <c r="E114" s="157">
        <f t="shared" si="10"/>
        <v>3122.2704458524072</v>
      </c>
      <c r="F114" s="157">
        <f t="shared" si="9"/>
        <v>3296.450445852407</v>
      </c>
      <c r="G114" s="157">
        <f t="shared" si="8"/>
        <v>66549.315623033515</v>
      </c>
    </row>
    <row r="115" spans="1:7" x14ac:dyDescent="0.25">
      <c r="A115" s="154">
        <f t="shared" si="11"/>
        <v>47604</v>
      </c>
      <c r="B115" s="155">
        <v>101</v>
      </c>
      <c r="C115" s="156">
        <f t="shared" si="6"/>
        <v>66549.315623033515</v>
      </c>
      <c r="D115" s="157">
        <f t="shared" si="7"/>
        <v>166.37</v>
      </c>
      <c r="E115" s="157">
        <f t="shared" si="10"/>
        <v>3130.076121967038</v>
      </c>
      <c r="F115" s="157">
        <f t="shared" si="9"/>
        <v>3296.4461219670379</v>
      </c>
      <c r="G115" s="157">
        <f t="shared" si="8"/>
        <v>63419.239501066477</v>
      </c>
    </row>
    <row r="116" spans="1:7" x14ac:dyDescent="0.25">
      <c r="A116" s="154">
        <f t="shared" si="11"/>
        <v>47635</v>
      </c>
      <c r="B116" s="155">
        <v>102</v>
      </c>
      <c r="C116" s="156">
        <f t="shared" si="6"/>
        <v>63419.239501066477</v>
      </c>
      <c r="D116" s="157">
        <f t="shared" si="7"/>
        <v>158.55000000000001</v>
      </c>
      <c r="E116" s="157">
        <f t="shared" si="10"/>
        <v>3137.9013122719557</v>
      </c>
      <c r="F116" s="157">
        <f t="shared" si="9"/>
        <v>3296.4513122719559</v>
      </c>
      <c r="G116" s="157">
        <f t="shared" si="8"/>
        <v>60281.338188794522</v>
      </c>
    </row>
    <row r="117" spans="1:7" x14ac:dyDescent="0.25">
      <c r="A117" s="154">
        <f t="shared" si="11"/>
        <v>47665</v>
      </c>
      <c r="B117" s="155">
        <v>103</v>
      </c>
      <c r="C117" s="156">
        <f t="shared" si="6"/>
        <v>60281.338188794522</v>
      </c>
      <c r="D117" s="157">
        <f t="shared" si="7"/>
        <v>150.69999999999999</v>
      </c>
      <c r="E117" s="157">
        <f t="shared" si="10"/>
        <v>3145.7460655526356</v>
      </c>
      <c r="F117" s="157">
        <f t="shared" si="9"/>
        <v>3296.4460655526354</v>
      </c>
      <c r="G117" s="157">
        <f t="shared" si="8"/>
        <v>57135.592123241884</v>
      </c>
    </row>
    <row r="118" spans="1:7" x14ac:dyDescent="0.25">
      <c r="A118" s="154">
        <f t="shared" si="11"/>
        <v>47696</v>
      </c>
      <c r="B118" s="155">
        <v>104</v>
      </c>
      <c r="C118" s="156">
        <f t="shared" si="6"/>
        <v>57135.592123241884</v>
      </c>
      <c r="D118" s="157">
        <f t="shared" si="7"/>
        <v>142.84</v>
      </c>
      <c r="E118" s="157">
        <f t="shared" si="10"/>
        <v>3153.6104307165178</v>
      </c>
      <c r="F118" s="157">
        <f t="shared" si="9"/>
        <v>3296.450430716518</v>
      </c>
      <c r="G118" s="157">
        <f t="shared" si="8"/>
        <v>53981.981692525369</v>
      </c>
    </row>
    <row r="119" spans="1:7" x14ac:dyDescent="0.25">
      <c r="A119" s="154">
        <f t="shared" si="11"/>
        <v>47727</v>
      </c>
      <c r="B119" s="155">
        <v>105</v>
      </c>
      <c r="C119" s="156">
        <f t="shared" si="6"/>
        <v>53981.981692525369</v>
      </c>
      <c r="D119" s="157">
        <f t="shared" si="7"/>
        <v>134.94999999999999</v>
      </c>
      <c r="E119" s="157">
        <f t="shared" si="10"/>
        <v>3161.4944567933085</v>
      </c>
      <c r="F119" s="157">
        <f t="shared" si="9"/>
        <v>3296.4444567933083</v>
      </c>
      <c r="G119" s="157">
        <f t="shared" si="8"/>
        <v>50820.487235732064</v>
      </c>
    </row>
    <row r="120" spans="1:7" x14ac:dyDescent="0.25">
      <c r="A120" s="154">
        <f t="shared" si="11"/>
        <v>47757</v>
      </c>
      <c r="B120" s="155">
        <v>106</v>
      </c>
      <c r="C120" s="156">
        <f t="shared" si="6"/>
        <v>50820.487235732064</v>
      </c>
      <c r="D120" s="157">
        <f t="shared" si="7"/>
        <v>127.05</v>
      </c>
      <c r="E120" s="157">
        <f t="shared" si="10"/>
        <v>3169.3981929352922</v>
      </c>
      <c r="F120" s="157">
        <f t="shared" si="9"/>
        <v>3296.4481929352924</v>
      </c>
      <c r="G120" s="157">
        <f t="shared" si="8"/>
        <v>47651.089042796768</v>
      </c>
    </row>
    <row r="121" spans="1:7" x14ac:dyDescent="0.25">
      <c r="A121" s="154">
        <f t="shared" si="11"/>
        <v>47788</v>
      </c>
      <c r="B121" s="155">
        <v>107</v>
      </c>
      <c r="C121" s="156">
        <f t="shared" si="6"/>
        <v>47651.089042796768</v>
      </c>
      <c r="D121" s="157">
        <f t="shared" si="7"/>
        <v>119.13</v>
      </c>
      <c r="E121" s="157">
        <f t="shared" si="10"/>
        <v>3177.32168841763</v>
      </c>
      <c r="F121" s="157">
        <f t="shared" si="9"/>
        <v>3296.4516884176301</v>
      </c>
      <c r="G121" s="157">
        <f t="shared" si="8"/>
        <v>44473.767354379139</v>
      </c>
    </row>
    <row r="122" spans="1:7" x14ac:dyDescent="0.25">
      <c r="A122" s="154">
        <f t="shared" si="11"/>
        <v>47818</v>
      </c>
      <c r="B122" s="155">
        <v>108</v>
      </c>
      <c r="C122" s="156">
        <f t="shared" si="6"/>
        <v>44473.767354379139</v>
      </c>
      <c r="D122" s="157">
        <f t="shared" si="7"/>
        <v>111.18</v>
      </c>
      <c r="E122" s="157">
        <f t="shared" si="10"/>
        <v>3185.2649926386744</v>
      </c>
      <c r="F122" s="157">
        <f t="shared" si="9"/>
        <v>3296.4449926386742</v>
      </c>
      <c r="G122" s="157">
        <f t="shared" si="8"/>
        <v>41288.502361740466</v>
      </c>
    </row>
    <row r="123" spans="1:7" x14ac:dyDescent="0.25">
      <c r="A123" s="154">
        <f t="shared" si="11"/>
        <v>47849</v>
      </c>
      <c r="B123" s="155">
        <v>109</v>
      </c>
      <c r="C123" s="156">
        <f t="shared" si="6"/>
        <v>41288.502361740466</v>
      </c>
      <c r="D123" s="157">
        <f t="shared" si="7"/>
        <v>103.22</v>
      </c>
      <c r="E123" s="157">
        <f t="shared" si="10"/>
        <v>3193.2281551202709</v>
      </c>
      <c r="F123" s="157">
        <f t="shared" si="9"/>
        <v>3296.4481551202707</v>
      </c>
      <c r="G123" s="157">
        <f t="shared" si="8"/>
        <v>38095.274206620197</v>
      </c>
    </row>
    <row r="124" spans="1:7" x14ac:dyDescent="0.25">
      <c r="A124" s="154">
        <f t="shared" si="11"/>
        <v>47880</v>
      </c>
      <c r="B124" s="155">
        <v>110</v>
      </c>
      <c r="C124" s="156">
        <f t="shared" si="6"/>
        <v>38095.274206620197</v>
      </c>
      <c r="D124" s="157">
        <f t="shared" si="7"/>
        <v>95.24</v>
      </c>
      <c r="E124" s="157">
        <f t="shared" si="10"/>
        <v>3201.2112255080715</v>
      </c>
      <c r="F124" s="157">
        <f t="shared" si="9"/>
        <v>3296.4512255080713</v>
      </c>
      <c r="G124" s="157">
        <f t="shared" si="8"/>
        <v>34894.062981112125</v>
      </c>
    </row>
    <row r="125" spans="1:7" x14ac:dyDescent="0.25">
      <c r="A125" s="154">
        <f t="shared" si="11"/>
        <v>47908</v>
      </c>
      <c r="B125" s="155">
        <v>111</v>
      </c>
      <c r="C125" s="156">
        <f t="shared" si="6"/>
        <v>34894.062981112125</v>
      </c>
      <c r="D125" s="157">
        <f t="shared" si="7"/>
        <v>87.24</v>
      </c>
      <c r="E125" s="157">
        <f t="shared" si="10"/>
        <v>3209.2142535718413</v>
      </c>
      <c r="F125" s="157">
        <f t="shared" si="9"/>
        <v>3296.454253571841</v>
      </c>
      <c r="G125" s="157">
        <f t="shared" si="8"/>
        <v>31684.848727540284</v>
      </c>
    </row>
    <row r="126" spans="1:7" x14ac:dyDescent="0.25">
      <c r="A126" s="154">
        <f t="shared" si="11"/>
        <v>47939</v>
      </c>
      <c r="B126" s="155">
        <v>112</v>
      </c>
      <c r="C126" s="156">
        <f t="shared" si="6"/>
        <v>31684.848727540284</v>
      </c>
      <c r="D126" s="157">
        <f t="shared" si="7"/>
        <v>79.209999999999994</v>
      </c>
      <c r="E126" s="157">
        <f t="shared" si="10"/>
        <v>3217.2372892057715</v>
      </c>
      <c r="F126" s="157">
        <f t="shared" si="9"/>
        <v>3296.4472892057715</v>
      </c>
      <c r="G126" s="157">
        <f t="shared" si="8"/>
        <v>28467.611438334512</v>
      </c>
    </row>
    <row r="127" spans="1:7" x14ac:dyDescent="0.25">
      <c r="A127" s="154">
        <f t="shared" si="11"/>
        <v>47969</v>
      </c>
      <c r="B127" s="155">
        <v>113</v>
      </c>
      <c r="C127" s="156">
        <f t="shared" si="6"/>
        <v>28467.611438334512</v>
      </c>
      <c r="D127" s="157">
        <f t="shared" si="7"/>
        <v>71.17</v>
      </c>
      <c r="E127" s="157">
        <f t="shared" si="10"/>
        <v>3225.2803824287857</v>
      </c>
      <c r="F127" s="157">
        <f t="shared" si="9"/>
        <v>3296.4503824287858</v>
      </c>
      <c r="G127" s="157">
        <f t="shared" si="8"/>
        <v>25242.331055905728</v>
      </c>
    </row>
    <row r="128" spans="1:7" x14ac:dyDescent="0.25">
      <c r="A128" s="154">
        <f t="shared" si="11"/>
        <v>48000</v>
      </c>
      <c r="B128" s="155">
        <v>114</v>
      </c>
      <c r="C128" s="156">
        <f t="shared" si="6"/>
        <v>25242.331055905728</v>
      </c>
      <c r="D128" s="157">
        <f t="shared" si="7"/>
        <v>63.11</v>
      </c>
      <c r="E128" s="157">
        <f t="shared" si="10"/>
        <v>3233.3435833848575</v>
      </c>
      <c r="F128" s="157">
        <f t="shared" si="9"/>
        <v>3296.4535833848577</v>
      </c>
      <c r="G128" s="157">
        <f t="shared" si="8"/>
        <v>22008.987472520872</v>
      </c>
    </row>
    <row r="129" spans="1:7" x14ac:dyDescent="0.25">
      <c r="A129" s="154">
        <f t="shared" si="11"/>
        <v>48030</v>
      </c>
      <c r="B129" s="155">
        <v>115</v>
      </c>
      <c r="C129" s="156">
        <f t="shared" si="6"/>
        <v>22008.987472520872</v>
      </c>
      <c r="D129" s="157">
        <f t="shared" si="7"/>
        <v>55.02</v>
      </c>
      <c r="E129" s="157">
        <f t="shared" si="10"/>
        <v>3241.4269423433202</v>
      </c>
      <c r="F129" s="157">
        <f t="shared" si="9"/>
        <v>3296.4469423433202</v>
      </c>
      <c r="G129" s="157">
        <f t="shared" si="8"/>
        <v>18767.56053017755</v>
      </c>
    </row>
    <row r="130" spans="1:7" x14ac:dyDescent="0.25">
      <c r="A130" s="154">
        <f t="shared" si="11"/>
        <v>48061</v>
      </c>
      <c r="B130" s="155">
        <v>116</v>
      </c>
      <c r="C130" s="156">
        <f t="shared" si="6"/>
        <v>18767.56053017755</v>
      </c>
      <c r="D130" s="157">
        <f t="shared" si="7"/>
        <v>46.92</v>
      </c>
      <c r="E130" s="157">
        <f t="shared" si="10"/>
        <v>3249.5305096991788</v>
      </c>
      <c r="F130" s="157">
        <f t="shared" si="9"/>
        <v>3296.4505096991788</v>
      </c>
      <c r="G130" s="157">
        <f t="shared" si="8"/>
        <v>15518.030020478371</v>
      </c>
    </row>
    <row r="131" spans="1:7" x14ac:dyDescent="0.25">
      <c r="A131" s="154">
        <f t="shared" si="11"/>
        <v>48092</v>
      </c>
      <c r="B131" s="155">
        <v>117</v>
      </c>
      <c r="C131" s="156">
        <f t="shared" si="6"/>
        <v>15518.030020478371</v>
      </c>
      <c r="D131" s="157">
        <f t="shared" si="7"/>
        <v>38.799999999999997</v>
      </c>
      <c r="E131" s="157">
        <f t="shared" si="10"/>
        <v>3257.654335973426</v>
      </c>
      <c r="F131" s="157">
        <f t="shared" si="9"/>
        <v>3296.4543359734262</v>
      </c>
      <c r="G131" s="157">
        <f t="shared" si="8"/>
        <v>12260.375684504945</v>
      </c>
    </row>
    <row r="132" spans="1:7" x14ac:dyDescent="0.25">
      <c r="A132" s="154">
        <f t="shared" si="11"/>
        <v>48122</v>
      </c>
      <c r="B132" s="155">
        <v>118</v>
      </c>
      <c r="C132" s="156">
        <f t="shared" si="6"/>
        <v>12260.375684504945</v>
      </c>
      <c r="D132" s="157">
        <f t="shared" si="7"/>
        <v>30.65</v>
      </c>
      <c r="E132" s="157">
        <f t="shared" si="10"/>
        <v>3265.7984718133598</v>
      </c>
      <c r="F132" s="157">
        <f t="shared" si="9"/>
        <v>3296.4484718133599</v>
      </c>
      <c r="G132" s="157">
        <f t="shared" si="8"/>
        <v>8994.5772126915854</v>
      </c>
    </row>
    <row r="133" spans="1:7" x14ac:dyDescent="0.25">
      <c r="A133" s="154">
        <f t="shared" si="11"/>
        <v>48153</v>
      </c>
      <c r="B133" s="155">
        <v>119</v>
      </c>
      <c r="C133" s="156">
        <f t="shared" si="6"/>
        <v>8994.5772126915854</v>
      </c>
      <c r="D133" s="157">
        <f t="shared" si="7"/>
        <v>22.49</v>
      </c>
      <c r="E133" s="157">
        <f t="shared" si="10"/>
        <v>3273.962967992893</v>
      </c>
      <c r="F133" s="157">
        <f t="shared" si="9"/>
        <v>3296.4529679928928</v>
      </c>
      <c r="G133" s="157">
        <f t="shared" si="8"/>
        <v>5720.6142446986923</v>
      </c>
    </row>
    <row r="134" spans="1:7" x14ac:dyDescent="0.25">
      <c r="A134" s="154">
        <f t="shared" si="11"/>
        <v>48183</v>
      </c>
      <c r="B134" s="155">
        <v>120</v>
      </c>
      <c r="C134" s="156">
        <f t="shared" si="6"/>
        <v>5720.6142446986923</v>
      </c>
      <c r="D134" s="157">
        <f t="shared" si="7"/>
        <v>14.3</v>
      </c>
      <c r="E134" s="157">
        <f t="shared" si="10"/>
        <v>3282.1478754128757</v>
      </c>
      <c r="F134" s="157">
        <f t="shared" si="9"/>
        <v>3296.4478754128759</v>
      </c>
      <c r="G134" s="157">
        <f t="shared" si="8"/>
        <v>2438.4663692858167</v>
      </c>
    </row>
    <row r="135" spans="1:7" x14ac:dyDescent="0.25">
      <c r="A135" s="154">
        <v>48230</v>
      </c>
      <c r="B135" s="155">
        <v>121</v>
      </c>
      <c r="C135" s="156">
        <f t="shared" si="6"/>
        <v>2438.4663692858167</v>
      </c>
      <c r="D135" s="157">
        <f>ROUND(C135*$E$11/12,2)*17/31</f>
        <v>3.3451612903225802</v>
      </c>
      <c r="E135" s="157">
        <f>C135-E9</f>
        <v>2438.4663692858167</v>
      </c>
      <c r="F135" s="157">
        <f t="shared" si="9"/>
        <v>2441.8115305761394</v>
      </c>
      <c r="G135" s="157">
        <f t="shared" si="8"/>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51E8-55C0-4AFF-922C-A8911E433C13}">
  <dimension ref="A1:M135"/>
  <sheetViews>
    <sheetView topLeftCell="A10" workbookViewId="0">
      <selection activeCell="F40" sqref="F40"/>
    </sheetView>
  </sheetViews>
  <sheetFormatPr defaultRowHeight="15" x14ac:dyDescent="0.25"/>
  <cols>
    <col min="1" max="1" width="9.140625" style="158"/>
    <col min="2" max="2" width="7.85546875" style="158" customWidth="1"/>
    <col min="3" max="3" width="14.7109375" style="158" customWidth="1"/>
    <col min="4" max="4" width="14.28515625" style="158" customWidth="1"/>
    <col min="5" max="7" width="14.7109375" style="158" customWidth="1"/>
    <col min="8" max="16384" width="9.140625" style="78"/>
  </cols>
  <sheetData>
    <row r="1" spans="1:13" x14ac:dyDescent="0.25">
      <c r="A1" s="123"/>
      <c r="B1" s="123"/>
      <c r="C1" s="123"/>
      <c r="D1" s="123"/>
      <c r="E1" s="123"/>
      <c r="F1" s="123"/>
      <c r="G1" s="124"/>
    </row>
    <row r="2" spans="1:13" x14ac:dyDescent="0.25">
      <c r="A2" s="123"/>
      <c r="B2" s="123"/>
      <c r="C2" s="123"/>
      <c r="D2" s="123"/>
      <c r="E2" s="123"/>
      <c r="F2" s="125"/>
      <c r="G2" s="126"/>
    </row>
    <row r="3" spans="1:13" x14ac:dyDescent="0.25">
      <c r="A3" s="123"/>
      <c r="B3" s="123"/>
      <c r="C3" s="123"/>
      <c r="D3" s="123"/>
      <c r="E3" s="123"/>
      <c r="F3" s="125"/>
      <c r="G3" s="126"/>
    </row>
    <row r="4" spans="1:13" ht="21" x14ac:dyDescent="0.35">
      <c r="A4" s="123"/>
      <c r="B4" s="163" t="s">
        <v>69</v>
      </c>
      <c r="C4" s="123"/>
      <c r="D4" s="123"/>
      <c r="E4" s="161"/>
      <c r="F4" s="156"/>
      <c r="G4" s="163"/>
      <c r="K4" s="85"/>
      <c r="L4" s="84"/>
    </row>
    <row r="5" spans="1:13" x14ac:dyDescent="0.25">
      <c r="A5" s="123"/>
      <c r="B5" s="123"/>
      <c r="C5" s="123"/>
      <c r="D5" s="123"/>
      <c r="E5" s="123"/>
      <c r="F5" s="156"/>
      <c r="G5" s="123"/>
      <c r="K5" s="83"/>
      <c r="L5" s="84"/>
    </row>
    <row r="6" spans="1:13" x14ac:dyDescent="0.25">
      <c r="A6" s="123"/>
      <c r="B6" s="167" t="s">
        <v>30</v>
      </c>
      <c r="C6" s="168"/>
      <c r="D6" s="169"/>
      <c r="E6" s="183">
        <v>43831</v>
      </c>
      <c r="F6" s="184"/>
      <c r="G6" s="123"/>
      <c r="K6" s="92"/>
      <c r="L6" s="92"/>
    </row>
    <row r="7" spans="1:13" x14ac:dyDescent="0.25">
      <c r="A7" s="123"/>
      <c r="B7" s="171" t="s">
        <v>31</v>
      </c>
      <c r="C7" s="155"/>
      <c r="E7" s="180">
        <v>60</v>
      </c>
      <c r="F7" s="185" t="s">
        <v>21</v>
      </c>
      <c r="G7" s="123"/>
      <c r="K7" s="93"/>
      <c r="L7" s="93"/>
    </row>
    <row r="8" spans="1:13" x14ac:dyDescent="0.25">
      <c r="A8" s="123"/>
      <c r="B8" s="171" t="s">
        <v>56</v>
      </c>
      <c r="C8" s="155"/>
      <c r="D8" s="173">
        <f>E6-1</f>
        <v>43830</v>
      </c>
      <c r="E8" s="174">
        <v>8399.42</v>
      </c>
      <c r="F8" s="185" t="s">
        <v>33</v>
      </c>
      <c r="G8" s="123"/>
      <c r="K8" s="93"/>
      <c r="L8" s="93"/>
    </row>
    <row r="9" spans="1:13" x14ac:dyDescent="0.25">
      <c r="A9" s="123"/>
      <c r="B9" s="171" t="s">
        <v>57</v>
      </c>
      <c r="C9" s="155"/>
      <c r="D9" s="173">
        <f>EDATE(D8,E7)</f>
        <v>45657</v>
      </c>
      <c r="E9" s="174">
        <v>0</v>
      </c>
      <c r="F9" s="185" t="s">
        <v>33</v>
      </c>
      <c r="G9" s="176"/>
      <c r="K9" s="93"/>
      <c r="L9" s="93"/>
    </row>
    <row r="10" spans="1:13" x14ac:dyDescent="0.25">
      <c r="A10" s="123"/>
      <c r="B10" s="171" t="s">
        <v>34</v>
      </c>
      <c r="C10" s="155"/>
      <c r="E10" s="186">
        <v>1</v>
      </c>
      <c r="F10" s="185"/>
      <c r="G10" s="123"/>
      <c r="K10" s="94"/>
      <c r="L10" s="94"/>
    </row>
    <row r="11" spans="1:13" x14ac:dyDescent="0.25">
      <c r="A11" s="123"/>
      <c r="B11" s="187" t="s">
        <v>55</v>
      </c>
      <c r="C11" s="188"/>
      <c r="D11" s="189"/>
      <c r="E11" s="190">
        <v>3.9E-2</v>
      </c>
      <c r="F11" s="191"/>
      <c r="G11" s="179"/>
      <c r="K11" s="93"/>
      <c r="L11" s="93"/>
      <c r="M11" s="94"/>
    </row>
    <row r="12" spans="1:13" x14ac:dyDescent="0.25">
      <c r="A12" s="123"/>
      <c r="B12" s="180"/>
      <c r="C12" s="155"/>
      <c r="E12" s="182"/>
      <c r="F12" s="180"/>
      <c r="G12" s="179"/>
      <c r="K12" s="93"/>
      <c r="L12" s="93"/>
      <c r="M12" s="94"/>
    </row>
    <row r="13" spans="1:13" x14ac:dyDescent="0.25">
      <c r="K13" s="93"/>
      <c r="L13" s="93"/>
      <c r="M13" s="94"/>
    </row>
    <row r="14" spans="1:13" ht="15.75" thickBot="1" x14ac:dyDescent="0.3">
      <c r="A14" s="181" t="s">
        <v>37</v>
      </c>
      <c r="B14" s="181" t="s">
        <v>38</v>
      </c>
      <c r="C14" s="181" t="s">
        <v>39</v>
      </c>
      <c r="D14" s="181" t="s">
        <v>40</v>
      </c>
      <c r="E14" s="181" t="s">
        <v>41</v>
      </c>
      <c r="F14" s="181" t="s">
        <v>42</v>
      </c>
      <c r="G14" s="181" t="s">
        <v>43</v>
      </c>
      <c r="K14" s="93"/>
      <c r="L14" s="93"/>
      <c r="M14" s="94"/>
    </row>
    <row r="15" spans="1:13" x14ac:dyDescent="0.25">
      <c r="A15" s="192">
        <f>E6</f>
        <v>43831</v>
      </c>
      <c r="B15" s="193">
        <v>1</v>
      </c>
      <c r="C15" s="194">
        <f>E8</f>
        <v>8399.42</v>
      </c>
      <c r="D15" s="195">
        <f>ROUND(C15*$E$11/12,2)</f>
        <v>27.3</v>
      </c>
      <c r="E15" s="195">
        <f>PPMT($E$11/12,B15,$E$7,-$E$8,$E$9,0)</f>
        <v>127.01123267970431</v>
      </c>
      <c r="F15" s="195">
        <f>ROUND(PMT($E$11/12,$E$7,-$E$8,$E$9),2)</f>
        <v>154.31</v>
      </c>
      <c r="G15" s="195">
        <f>C15-E15</f>
        <v>8272.4087673202957</v>
      </c>
      <c r="K15" s="93"/>
      <c r="L15" s="93"/>
      <c r="M15" s="94"/>
    </row>
    <row r="16" spans="1:13" x14ac:dyDescent="0.25">
      <c r="A16" s="192">
        <f>EDATE(A15,1)</f>
        <v>43862</v>
      </c>
      <c r="B16" s="193">
        <v>2</v>
      </c>
      <c r="C16" s="194">
        <f>G15</f>
        <v>8272.4087673202957</v>
      </c>
      <c r="D16" s="195">
        <f t="shared" ref="D16:D74" si="0">ROUND(C16*$E$11/12,2)</f>
        <v>26.89</v>
      </c>
      <c r="E16" s="195">
        <f t="shared" ref="E16:E75" si="1">PPMT($E$11/12,B16,$E$7,-$E$8,$E$9,0)</f>
        <v>127.42401918591335</v>
      </c>
      <c r="F16" s="195">
        <f>F15</f>
        <v>154.31</v>
      </c>
      <c r="G16" s="195">
        <f t="shared" ref="G16:G74" si="2">C16-E16</f>
        <v>8144.9847481343822</v>
      </c>
      <c r="K16" s="93"/>
      <c r="L16" s="93"/>
      <c r="M16" s="94"/>
    </row>
    <row r="17" spans="1:13" x14ac:dyDescent="0.25">
      <c r="A17" s="192">
        <f>EDATE(A16,1)</f>
        <v>43891</v>
      </c>
      <c r="B17" s="193">
        <v>3</v>
      </c>
      <c r="C17" s="194">
        <f>G16</f>
        <v>8144.9847481343822</v>
      </c>
      <c r="D17" s="195">
        <f t="shared" si="0"/>
        <v>26.47</v>
      </c>
      <c r="E17" s="195">
        <f t="shared" si="1"/>
        <v>127.83814724826756</v>
      </c>
      <c r="F17" s="195">
        <f t="shared" ref="F17:F38" si="3">F16</f>
        <v>154.31</v>
      </c>
      <c r="G17" s="195">
        <f t="shared" si="2"/>
        <v>8017.1466008861144</v>
      </c>
      <c r="K17" s="93"/>
      <c r="L17" s="93"/>
      <c r="M17" s="94"/>
    </row>
    <row r="18" spans="1:13" x14ac:dyDescent="0.25">
      <c r="A18" s="192">
        <f t="shared" ref="A18:A75" si="4">EDATE(A17,1)</f>
        <v>43922</v>
      </c>
      <c r="B18" s="193">
        <v>4</v>
      </c>
      <c r="C18" s="194">
        <f t="shared" ref="C18:C74" si="5">G17</f>
        <v>8017.1466008861144</v>
      </c>
      <c r="D18" s="195">
        <f t="shared" si="0"/>
        <v>26.06</v>
      </c>
      <c r="E18" s="195">
        <f t="shared" si="1"/>
        <v>128.25362122682446</v>
      </c>
      <c r="F18" s="195">
        <f t="shared" si="3"/>
        <v>154.31</v>
      </c>
      <c r="G18" s="195">
        <f t="shared" si="2"/>
        <v>7888.8929796592902</v>
      </c>
      <c r="K18" s="93"/>
      <c r="L18" s="93"/>
      <c r="M18" s="94"/>
    </row>
    <row r="19" spans="1:13" x14ac:dyDescent="0.25">
      <c r="A19" s="192">
        <f t="shared" si="4"/>
        <v>43952</v>
      </c>
      <c r="B19" s="193">
        <v>5</v>
      </c>
      <c r="C19" s="194">
        <f t="shared" si="5"/>
        <v>7888.8929796592902</v>
      </c>
      <c r="D19" s="195">
        <f t="shared" si="0"/>
        <v>25.64</v>
      </c>
      <c r="E19" s="195">
        <f t="shared" si="1"/>
        <v>128.67044549581161</v>
      </c>
      <c r="F19" s="195">
        <f t="shared" si="3"/>
        <v>154.31</v>
      </c>
      <c r="G19" s="195">
        <f t="shared" si="2"/>
        <v>7760.2225341634785</v>
      </c>
      <c r="K19" s="93"/>
      <c r="L19" s="93"/>
      <c r="M19" s="94"/>
    </row>
    <row r="20" spans="1:13" x14ac:dyDescent="0.25">
      <c r="A20" s="192">
        <f t="shared" si="4"/>
        <v>43983</v>
      </c>
      <c r="B20" s="193">
        <v>6</v>
      </c>
      <c r="C20" s="194">
        <f t="shared" si="5"/>
        <v>7760.2225341634785</v>
      </c>
      <c r="D20" s="195">
        <f t="shared" si="0"/>
        <v>25.22</v>
      </c>
      <c r="E20" s="195">
        <f t="shared" si="1"/>
        <v>129.08862444367301</v>
      </c>
      <c r="F20" s="195">
        <f t="shared" si="3"/>
        <v>154.31</v>
      </c>
      <c r="G20" s="195">
        <f t="shared" si="2"/>
        <v>7631.1339097198052</v>
      </c>
      <c r="K20" s="93"/>
      <c r="L20" s="93"/>
      <c r="M20" s="94"/>
    </row>
    <row r="21" spans="1:13" x14ac:dyDescent="0.25">
      <c r="A21" s="192">
        <f t="shared" si="4"/>
        <v>44013</v>
      </c>
      <c r="B21" s="193">
        <v>7</v>
      </c>
      <c r="C21" s="194">
        <f t="shared" si="5"/>
        <v>7631.1339097198052</v>
      </c>
      <c r="D21" s="195">
        <f t="shared" si="0"/>
        <v>24.8</v>
      </c>
      <c r="E21" s="195">
        <f t="shared" si="1"/>
        <v>129.50816247311494</v>
      </c>
      <c r="F21" s="195">
        <f t="shared" si="3"/>
        <v>154.31</v>
      </c>
      <c r="G21" s="195">
        <f t="shared" si="2"/>
        <v>7501.6257472466905</v>
      </c>
      <c r="K21" s="93"/>
      <c r="L21" s="93"/>
      <c r="M21" s="94"/>
    </row>
    <row r="22" spans="1:13" x14ac:dyDescent="0.25">
      <c r="A22" s="192">
        <f>EDATE(A21,1)</f>
        <v>44044</v>
      </c>
      <c r="B22" s="193">
        <v>8</v>
      </c>
      <c r="C22" s="194">
        <f t="shared" si="5"/>
        <v>7501.6257472466905</v>
      </c>
      <c r="D22" s="195">
        <f t="shared" si="0"/>
        <v>24.38</v>
      </c>
      <c r="E22" s="195">
        <f t="shared" si="1"/>
        <v>129.92906400115257</v>
      </c>
      <c r="F22" s="195">
        <f t="shared" si="3"/>
        <v>154.31</v>
      </c>
      <c r="G22" s="195">
        <f t="shared" si="2"/>
        <v>7371.6966832455382</v>
      </c>
      <c r="K22" s="93"/>
      <c r="L22" s="93"/>
      <c r="M22" s="94"/>
    </row>
    <row r="23" spans="1:13" x14ac:dyDescent="0.25">
      <c r="A23" s="192">
        <f t="shared" si="4"/>
        <v>44075</v>
      </c>
      <c r="B23" s="193">
        <v>9</v>
      </c>
      <c r="C23" s="194">
        <f t="shared" si="5"/>
        <v>7371.6966832455382</v>
      </c>
      <c r="D23" s="195">
        <f t="shared" si="0"/>
        <v>23.96</v>
      </c>
      <c r="E23" s="195">
        <f t="shared" si="1"/>
        <v>130.35133345915631</v>
      </c>
      <c r="F23" s="195">
        <f t="shared" si="3"/>
        <v>154.31</v>
      </c>
      <c r="G23" s="195">
        <f t="shared" si="2"/>
        <v>7241.345349786382</v>
      </c>
      <c r="K23" s="93"/>
      <c r="L23" s="93"/>
      <c r="M23" s="94"/>
    </row>
    <row r="24" spans="1:13" x14ac:dyDescent="0.25">
      <c r="A24" s="192">
        <f t="shared" si="4"/>
        <v>44105</v>
      </c>
      <c r="B24" s="193">
        <v>10</v>
      </c>
      <c r="C24" s="194">
        <f t="shared" si="5"/>
        <v>7241.345349786382</v>
      </c>
      <c r="D24" s="195">
        <f t="shared" si="0"/>
        <v>23.53</v>
      </c>
      <c r="E24" s="195">
        <f t="shared" si="1"/>
        <v>130.77497529289857</v>
      </c>
      <c r="F24" s="195">
        <f t="shared" si="3"/>
        <v>154.31</v>
      </c>
      <c r="G24" s="195">
        <f t="shared" si="2"/>
        <v>7110.5703744934835</v>
      </c>
      <c r="K24" s="93"/>
      <c r="L24" s="93"/>
      <c r="M24" s="94"/>
    </row>
    <row r="25" spans="1:13" x14ac:dyDescent="0.25">
      <c r="A25" s="192">
        <f t="shared" si="4"/>
        <v>44136</v>
      </c>
      <c r="B25" s="193">
        <v>11</v>
      </c>
      <c r="C25" s="194">
        <f t="shared" si="5"/>
        <v>7110.5703744934835</v>
      </c>
      <c r="D25" s="195">
        <f t="shared" si="0"/>
        <v>23.11</v>
      </c>
      <c r="E25" s="195">
        <f t="shared" si="1"/>
        <v>131.19999396260047</v>
      </c>
      <c r="F25" s="195">
        <f t="shared" si="3"/>
        <v>154.31</v>
      </c>
      <c r="G25" s="195">
        <f t="shared" si="2"/>
        <v>6979.3703805308833</v>
      </c>
    </row>
    <row r="26" spans="1:13" x14ac:dyDescent="0.25">
      <c r="A26" s="192">
        <f t="shared" si="4"/>
        <v>44166</v>
      </c>
      <c r="B26" s="193">
        <v>12</v>
      </c>
      <c r="C26" s="194">
        <f t="shared" si="5"/>
        <v>6979.3703805308833</v>
      </c>
      <c r="D26" s="195">
        <f t="shared" si="0"/>
        <v>22.68</v>
      </c>
      <c r="E26" s="195">
        <f t="shared" si="1"/>
        <v>131.62639394297895</v>
      </c>
      <c r="F26" s="195">
        <f t="shared" si="3"/>
        <v>154.31</v>
      </c>
      <c r="G26" s="195">
        <f t="shared" si="2"/>
        <v>6847.7439865879041</v>
      </c>
    </row>
    <row r="27" spans="1:13" x14ac:dyDescent="0.25">
      <c r="A27" s="192">
        <f t="shared" si="4"/>
        <v>44197</v>
      </c>
      <c r="B27" s="193">
        <v>13</v>
      </c>
      <c r="C27" s="194">
        <f t="shared" si="5"/>
        <v>6847.7439865879041</v>
      </c>
      <c r="D27" s="195">
        <f t="shared" si="0"/>
        <v>22.26</v>
      </c>
      <c r="E27" s="195">
        <f t="shared" si="1"/>
        <v>132.0541797232936</v>
      </c>
      <c r="F27" s="195">
        <f t="shared" si="3"/>
        <v>154.31</v>
      </c>
      <c r="G27" s="195">
        <f t="shared" si="2"/>
        <v>6715.6898068646105</v>
      </c>
    </row>
    <row r="28" spans="1:13" x14ac:dyDescent="0.25">
      <c r="A28" s="192">
        <f t="shared" si="4"/>
        <v>44228</v>
      </c>
      <c r="B28" s="193">
        <v>14</v>
      </c>
      <c r="C28" s="194">
        <f t="shared" si="5"/>
        <v>6715.6898068646105</v>
      </c>
      <c r="D28" s="195">
        <f t="shared" si="0"/>
        <v>21.83</v>
      </c>
      <c r="E28" s="195">
        <f t="shared" si="1"/>
        <v>132.48335580739433</v>
      </c>
      <c r="F28" s="195">
        <f t="shared" si="3"/>
        <v>154.31</v>
      </c>
      <c r="G28" s="195">
        <f t="shared" si="2"/>
        <v>6583.2064510572163</v>
      </c>
    </row>
    <row r="29" spans="1:13" x14ac:dyDescent="0.25">
      <c r="A29" s="192">
        <f t="shared" si="4"/>
        <v>44256</v>
      </c>
      <c r="B29" s="193">
        <v>15</v>
      </c>
      <c r="C29" s="194">
        <f t="shared" si="5"/>
        <v>6583.2064510572163</v>
      </c>
      <c r="D29" s="195">
        <f t="shared" si="0"/>
        <v>21.4</v>
      </c>
      <c r="E29" s="195">
        <f t="shared" si="1"/>
        <v>132.91392671376835</v>
      </c>
      <c r="F29" s="195">
        <f t="shared" si="3"/>
        <v>154.31</v>
      </c>
      <c r="G29" s="195">
        <f t="shared" si="2"/>
        <v>6450.2925243434483</v>
      </c>
    </row>
    <row r="30" spans="1:13" x14ac:dyDescent="0.25">
      <c r="A30" s="192">
        <f t="shared" si="4"/>
        <v>44287</v>
      </c>
      <c r="B30" s="193">
        <v>16</v>
      </c>
      <c r="C30" s="194">
        <f t="shared" si="5"/>
        <v>6450.2925243434483</v>
      </c>
      <c r="D30" s="195">
        <f t="shared" si="0"/>
        <v>20.96</v>
      </c>
      <c r="E30" s="195">
        <f t="shared" si="1"/>
        <v>133.34589697558812</v>
      </c>
      <c r="F30" s="195">
        <f t="shared" si="3"/>
        <v>154.31</v>
      </c>
      <c r="G30" s="195">
        <f t="shared" si="2"/>
        <v>6316.9466273678599</v>
      </c>
    </row>
    <row r="31" spans="1:13" x14ac:dyDescent="0.25">
      <c r="A31" s="192">
        <f t="shared" si="4"/>
        <v>44317</v>
      </c>
      <c r="B31" s="193">
        <v>17</v>
      </c>
      <c r="C31" s="194">
        <f t="shared" si="5"/>
        <v>6316.9466273678599</v>
      </c>
      <c r="D31" s="195">
        <f t="shared" si="0"/>
        <v>20.53</v>
      </c>
      <c r="E31" s="195">
        <f t="shared" si="1"/>
        <v>133.77927114075877</v>
      </c>
      <c r="F31" s="195">
        <f t="shared" si="3"/>
        <v>154.31</v>
      </c>
      <c r="G31" s="195">
        <f t="shared" si="2"/>
        <v>6183.1673562271008</v>
      </c>
    </row>
    <row r="32" spans="1:13" x14ac:dyDescent="0.25">
      <c r="A32" s="192">
        <f t="shared" si="4"/>
        <v>44348</v>
      </c>
      <c r="B32" s="193">
        <v>18</v>
      </c>
      <c r="C32" s="194">
        <f t="shared" si="5"/>
        <v>6183.1673562271008</v>
      </c>
      <c r="D32" s="195">
        <f t="shared" si="0"/>
        <v>20.100000000000001</v>
      </c>
      <c r="E32" s="195">
        <f t="shared" si="1"/>
        <v>134.21405377196623</v>
      </c>
      <c r="F32" s="195">
        <f t="shared" si="3"/>
        <v>154.31</v>
      </c>
      <c r="G32" s="195">
        <f t="shared" si="2"/>
        <v>6048.9533024551347</v>
      </c>
    </row>
    <row r="33" spans="1:7" x14ac:dyDescent="0.25">
      <c r="A33" s="192">
        <f t="shared" si="4"/>
        <v>44378</v>
      </c>
      <c r="B33" s="193">
        <v>19</v>
      </c>
      <c r="C33" s="194">
        <f t="shared" si="5"/>
        <v>6048.9533024551347</v>
      </c>
      <c r="D33" s="195">
        <f t="shared" si="0"/>
        <v>19.66</v>
      </c>
      <c r="E33" s="195">
        <f t="shared" si="1"/>
        <v>134.65024944672513</v>
      </c>
      <c r="F33" s="195">
        <f t="shared" si="3"/>
        <v>154.31</v>
      </c>
      <c r="G33" s="195">
        <f t="shared" si="2"/>
        <v>5914.3030530084097</v>
      </c>
    </row>
    <row r="34" spans="1:7" x14ac:dyDescent="0.25">
      <c r="A34" s="192">
        <f t="shared" si="4"/>
        <v>44409</v>
      </c>
      <c r="B34" s="193">
        <v>20</v>
      </c>
      <c r="C34" s="194">
        <f t="shared" si="5"/>
        <v>5914.3030530084097</v>
      </c>
      <c r="D34" s="195">
        <f t="shared" si="0"/>
        <v>19.22</v>
      </c>
      <c r="E34" s="195">
        <f t="shared" si="1"/>
        <v>135.08786275742699</v>
      </c>
      <c r="F34" s="195">
        <f t="shared" si="3"/>
        <v>154.31</v>
      </c>
      <c r="G34" s="195">
        <f t="shared" si="2"/>
        <v>5779.2151902509831</v>
      </c>
    </row>
    <row r="35" spans="1:7" x14ac:dyDescent="0.25">
      <c r="A35" s="192">
        <f t="shared" si="4"/>
        <v>44440</v>
      </c>
      <c r="B35" s="193">
        <v>21</v>
      </c>
      <c r="C35" s="194">
        <f t="shared" si="5"/>
        <v>5779.2151902509831</v>
      </c>
      <c r="D35" s="195">
        <f t="shared" si="0"/>
        <v>18.78</v>
      </c>
      <c r="E35" s="195">
        <f t="shared" si="1"/>
        <v>135.52689831138861</v>
      </c>
      <c r="F35" s="195">
        <f t="shared" si="3"/>
        <v>154.31</v>
      </c>
      <c r="G35" s="195">
        <f t="shared" si="2"/>
        <v>5643.6882919395948</v>
      </c>
    </row>
    <row r="36" spans="1:7" x14ac:dyDescent="0.25">
      <c r="A36" s="192">
        <f t="shared" si="4"/>
        <v>44470</v>
      </c>
      <c r="B36" s="193">
        <v>22</v>
      </c>
      <c r="C36" s="194">
        <f t="shared" si="5"/>
        <v>5643.6882919395948</v>
      </c>
      <c r="D36" s="195">
        <f t="shared" si="0"/>
        <v>18.34</v>
      </c>
      <c r="E36" s="195">
        <f t="shared" si="1"/>
        <v>135.96736073090062</v>
      </c>
      <c r="F36" s="195">
        <f t="shared" si="3"/>
        <v>154.31</v>
      </c>
      <c r="G36" s="195">
        <f t="shared" si="2"/>
        <v>5507.7209312086943</v>
      </c>
    </row>
    <row r="37" spans="1:7" x14ac:dyDescent="0.25">
      <c r="A37" s="192">
        <f t="shared" si="4"/>
        <v>44501</v>
      </c>
      <c r="B37" s="193">
        <v>23</v>
      </c>
      <c r="C37" s="194">
        <f t="shared" si="5"/>
        <v>5507.7209312086943</v>
      </c>
      <c r="D37" s="195">
        <f t="shared" si="0"/>
        <v>17.899999999999999</v>
      </c>
      <c r="E37" s="195">
        <f t="shared" si="1"/>
        <v>136.40925465327607</v>
      </c>
      <c r="F37" s="195">
        <f t="shared" si="3"/>
        <v>154.31</v>
      </c>
      <c r="G37" s="195">
        <f t="shared" si="2"/>
        <v>5371.3116765554187</v>
      </c>
    </row>
    <row r="38" spans="1:7" x14ac:dyDescent="0.25">
      <c r="A38" s="192">
        <f t="shared" si="4"/>
        <v>44531</v>
      </c>
      <c r="B38" s="193">
        <v>24</v>
      </c>
      <c r="C38" s="194">
        <f t="shared" si="5"/>
        <v>5371.3116765554187</v>
      </c>
      <c r="D38" s="195">
        <f t="shared" si="0"/>
        <v>17.46</v>
      </c>
      <c r="E38" s="195">
        <f t="shared" si="1"/>
        <v>136.8525847308992</v>
      </c>
      <c r="F38" s="195">
        <f t="shared" si="3"/>
        <v>154.31</v>
      </c>
      <c r="G38" s="195">
        <f t="shared" si="2"/>
        <v>5234.4590918245194</v>
      </c>
    </row>
    <row r="39" spans="1:7" x14ac:dyDescent="0.25">
      <c r="A39" s="192">
        <v>44578</v>
      </c>
      <c r="B39" s="193">
        <v>25</v>
      </c>
      <c r="C39" s="194">
        <f>G38</f>
        <v>5234.4590918245194</v>
      </c>
      <c r="D39" s="195">
        <f>ROUND(C39*$E$11/12,2)*17/31</f>
        <v>9.3280645161290323</v>
      </c>
      <c r="E39" s="195">
        <f>PPMT($E$11/12,B39,$E$7,-$E$8,$E$9,0)*17/31</f>
        <v>75.292098249408653</v>
      </c>
      <c r="F39" s="195">
        <f>D39+E39</f>
        <v>84.620162765537685</v>
      </c>
      <c r="G39" s="195">
        <f t="shared" si="2"/>
        <v>5159.1669935751106</v>
      </c>
    </row>
    <row r="40" spans="1:7" x14ac:dyDescent="0.25">
      <c r="A40" s="154">
        <v>44579</v>
      </c>
      <c r="B40" s="155">
        <v>25</v>
      </c>
      <c r="C40" s="156">
        <f>G39</f>
        <v>5159.1669935751106</v>
      </c>
      <c r="D40" s="157">
        <f>ROUND(C40*$E$11/12,2)*14/31</f>
        <v>7.5735483870967739</v>
      </c>
      <c r="E40" s="157">
        <f>PPMT($E$11/12,B40,$E$7,-$E$8,$E$9,0)*14/31</f>
        <v>62.005257381865945</v>
      </c>
      <c r="F40" s="153">
        <f>D40+E40</f>
        <v>69.578805768962724</v>
      </c>
      <c r="G40" s="157">
        <f t="shared" si="2"/>
        <v>5097.1617361932449</v>
      </c>
    </row>
    <row r="41" spans="1:7" x14ac:dyDescent="0.25">
      <c r="A41" s="154">
        <v>44593</v>
      </c>
      <c r="B41" s="155">
        <v>26</v>
      </c>
      <c r="C41" s="156">
        <f t="shared" si="5"/>
        <v>5097.1617361932449</v>
      </c>
      <c r="D41" s="157">
        <f t="shared" si="0"/>
        <v>16.57</v>
      </c>
      <c r="E41" s="157">
        <f t="shared" si="1"/>
        <v>137.74357203707626</v>
      </c>
      <c r="F41" s="153">
        <f>D41+E41</f>
        <v>154.31357203707626</v>
      </c>
      <c r="G41" s="157">
        <f t="shared" si="2"/>
        <v>4959.418164156169</v>
      </c>
    </row>
    <row r="42" spans="1:7" x14ac:dyDescent="0.25">
      <c r="A42" s="154">
        <f t="shared" si="4"/>
        <v>44621</v>
      </c>
      <c r="B42" s="155">
        <v>27</v>
      </c>
      <c r="C42" s="156">
        <f t="shared" si="5"/>
        <v>4959.418164156169</v>
      </c>
      <c r="D42" s="157">
        <f t="shared" si="0"/>
        <v>16.12</v>
      </c>
      <c r="E42" s="157">
        <f t="shared" si="1"/>
        <v>138.19123864619678</v>
      </c>
      <c r="F42" s="153">
        <f t="shared" ref="F42:F75" si="6">D42+E42</f>
        <v>154.31123864619678</v>
      </c>
      <c r="G42" s="157">
        <f t="shared" si="2"/>
        <v>4821.2269255099727</v>
      </c>
    </row>
    <row r="43" spans="1:7" x14ac:dyDescent="0.25">
      <c r="A43" s="154">
        <f t="shared" si="4"/>
        <v>44652</v>
      </c>
      <c r="B43" s="155">
        <v>28</v>
      </c>
      <c r="C43" s="156">
        <f t="shared" si="5"/>
        <v>4821.2269255099727</v>
      </c>
      <c r="D43" s="157">
        <f t="shared" si="0"/>
        <v>15.67</v>
      </c>
      <c r="E43" s="157">
        <f t="shared" si="1"/>
        <v>138.64036017179689</v>
      </c>
      <c r="F43" s="153">
        <f t="shared" si="6"/>
        <v>154.31036017179687</v>
      </c>
      <c r="G43" s="157">
        <f t="shared" si="2"/>
        <v>4682.5865653381761</v>
      </c>
    </row>
    <row r="44" spans="1:7" x14ac:dyDescent="0.25">
      <c r="A44" s="154">
        <f t="shared" si="4"/>
        <v>44682</v>
      </c>
      <c r="B44" s="155">
        <v>29</v>
      </c>
      <c r="C44" s="156">
        <f t="shared" si="5"/>
        <v>4682.5865653381761</v>
      </c>
      <c r="D44" s="157">
        <f t="shared" si="0"/>
        <v>15.22</v>
      </c>
      <c r="E44" s="157">
        <f t="shared" si="1"/>
        <v>139.09094134235522</v>
      </c>
      <c r="F44" s="153">
        <f t="shared" si="6"/>
        <v>154.31094134235522</v>
      </c>
      <c r="G44" s="157">
        <f t="shared" si="2"/>
        <v>4543.495623995821</v>
      </c>
    </row>
    <row r="45" spans="1:7" x14ac:dyDescent="0.25">
      <c r="A45" s="154">
        <f t="shared" si="4"/>
        <v>44713</v>
      </c>
      <c r="B45" s="155">
        <v>30</v>
      </c>
      <c r="C45" s="156">
        <f t="shared" si="5"/>
        <v>4543.495623995821</v>
      </c>
      <c r="D45" s="157">
        <f t="shared" si="0"/>
        <v>14.77</v>
      </c>
      <c r="E45" s="157">
        <f t="shared" si="1"/>
        <v>139.54298690171788</v>
      </c>
      <c r="F45" s="153">
        <f t="shared" si="6"/>
        <v>154.31298690171789</v>
      </c>
      <c r="G45" s="157">
        <f t="shared" si="2"/>
        <v>4403.952637094103</v>
      </c>
    </row>
    <row r="46" spans="1:7" x14ac:dyDescent="0.25">
      <c r="A46" s="154">
        <f t="shared" si="4"/>
        <v>44743</v>
      </c>
      <c r="B46" s="155">
        <v>31</v>
      </c>
      <c r="C46" s="156">
        <f t="shared" si="5"/>
        <v>4403.952637094103</v>
      </c>
      <c r="D46" s="157">
        <f t="shared" si="0"/>
        <v>14.31</v>
      </c>
      <c r="E46" s="157">
        <f t="shared" si="1"/>
        <v>139.99650160914848</v>
      </c>
      <c r="F46" s="153">
        <f t="shared" si="6"/>
        <v>154.30650160914848</v>
      </c>
      <c r="G46" s="157">
        <f t="shared" si="2"/>
        <v>4263.9561354849548</v>
      </c>
    </row>
    <row r="47" spans="1:7" x14ac:dyDescent="0.25">
      <c r="A47" s="154">
        <f t="shared" si="4"/>
        <v>44774</v>
      </c>
      <c r="B47" s="155">
        <v>32</v>
      </c>
      <c r="C47" s="156">
        <f t="shared" si="5"/>
        <v>4263.9561354849548</v>
      </c>
      <c r="D47" s="157">
        <f t="shared" si="0"/>
        <v>13.86</v>
      </c>
      <c r="E47" s="157">
        <f t="shared" si="1"/>
        <v>140.45149023937822</v>
      </c>
      <c r="F47" s="153">
        <f t="shared" si="6"/>
        <v>154.3114902393782</v>
      </c>
      <c r="G47" s="157">
        <f t="shared" si="2"/>
        <v>4123.5046452455763</v>
      </c>
    </row>
    <row r="48" spans="1:7" x14ac:dyDescent="0.25">
      <c r="A48" s="154">
        <f t="shared" si="4"/>
        <v>44805</v>
      </c>
      <c r="B48" s="155">
        <v>33</v>
      </c>
      <c r="C48" s="156">
        <f t="shared" si="5"/>
        <v>4123.5046452455763</v>
      </c>
      <c r="D48" s="157">
        <f t="shared" si="0"/>
        <v>13.4</v>
      </c>
      <c r="E48" s="157">
        <f t="shared" si="1"/>
        <v>140.90795758265619</v>
      </c>
      <c r="F48" s="153">
        <f t="shared" si="6"/>
        <v>154.3079575826562</v>
      </c>
      <c r="G48" s="157">
        <f t="shared" si="2"/>
        <v>3982.59668766292</v>
      </c>
    </row>
    <row r="49" spans="1:7" x14ac:dyDescent="0.25">
      <c r="A49" s="154">
        <f t="shared" si="4"/>
        <v>44835</v>
      </c>
      <c r="B49" s="155">
        <v>34</v>
      </c>
      <c r="C49" s="156">
        <f t="shared" si="5"/>
        <v>3982.59668766292</v>
      </c>
      <c r="D49" s="157">
        <f t="shared" si="0"/>
        <v>12.94</v>
      </c>
      <c r="E49" s="157">
        <f t="shared" si="1"/>
        <v>141.36590844479983</v>
      </c>
      <c r="F49" s="153">
        <f t="shared" si="6"/>
        <v>154.30590844479983</v>
      </c>
      <c r="G49" s="157">
        <f t="shared" si="2"/>
        <v>3841.23077921812</v>
      </c>
    </row>
    <row r="50" spans="1:7" x14ac:dyDescent="0.25">
      <c r="A50" s="154">
        <f t="shared" si="4"/>
        <v>44866</v>
      </c>
      <c r="B50" s="155">
        <v>35</v>
      </c>
      <c r="C50" s="156">
        <f t="shared" si="5"/>
        <v>3841.23077921812</v>
      </c>
      <c r="D50" s="157">
        <f t="shared" si="0"/>
        <v>12.48</v>
      </c>
      <c r="E50" s="157">
        <f t="shared" si="1"/>
        <v>141.82534764724542</v>
      </c>
      <c r="F50" s="153">
        <f t="shared" si="6"/>
        <v>154.30534764724541</v>
      </c>
      <c r="G50" s="157">
        <f t="shared" si="2"/>
        <v>3699.4054315708745</v>
      </c>
    </row>
    <row r="51" spans="1:7" x14ac:dyDescent="0.25">
      <c r="A51" s="154">
        <f t="shared" si="4"/>
        <v>44896</v>
      </c>
      <c r="B51" s="155">
        <v>36</v>
      </c>
      <c r="C51" s="156">
        <f t="shared" si="5"/>
        <v>3699.4054315708745</v>
      </c>
      <c r="D51" s="157">
        <f t="shared" si="0"/>
        <v>12.02</v>
      </c>
      <c r="E51" s="157">
        <f t="shared" si="1"/>
        <v>142.28628002709897</v>
      </c>
      <c r="F51" s="153">
        <f t="shared" si="6"/>
        <v>154.30628002709898</v>
      </c>
      <c r="G51" s="157">
        <f t="shared" si="2"/>
        <v>3557.1191515437754</v>
      </c>
    </row>
    <row r="52" spans="1:7" x14ac:dyDescent="0.25">
      <c r="A52" s="154">
        <f t="shared" si="4"/>
        <v>44927</v>
      </c>
      <c r="B52" s="155">
        <v>37</v>
      </c>
      <c r="C52" s="156">
        <f t="shared" si="5"/>
        <v>3557.1191515437754</v>
      </c>
      <c r="D52" s="157">
        <f t="shared" si="0"/>
        <v>11.56</v>
      </c>
      <c r="E52" s="157">
        <f t="shared" si="1"/>
        <v>142.74871043718704</v>
      </c>
      <c r="F52" s="153">
        <f t="shared" si="6"/>
        <v>154.30871043718705</v>
      </c>
      <c r="G52" s="157">
        <f t="shared" si="2"/>
        <v>3414.3704411065883</v>
      </c>
    </row>
    <row r="53" spans="1:7" x14ac:dyDescent="0.25">
      <c r="A53" s="154">
        <f t="shared" si="4"/>
        <v>44958</v>
      </c>
      <c r="B53" s="155">
        <v>38</v>
      </c>
      <c r="C53" s="156">
        <f t="shared" si="5"/>
        <v>3414.3704411065883</v>
      </c>
      <c r="D53" s="157">
        <f t="shared" si="0"/>
        <v>11.1</v>
      </c>
      <c r="E53" s="157">
        <f t="shared" si="1"/>
        <v>143.21264374610791</v>
      </c>
      <c r="F53" s="153">
        <f t="shared" si="6"/>
        <v>154.31264374610791</v>
      </c>
      <c r="G53" s="157">
        <f t="shared" si="2"/>
        <v>3271.1577973604803</v>
      </c>
    </row>
    <row r="54" spans="1:7" x14ac:dyDescent="0.25">
      <c r="A54" s="154">
        <f t="shared" si="4"/>
        <v>44986</v>
      </c>
      <c r="B54" s="155">
        <v>39</v>
      </c>
      <c r="C54" s="156">
        <f t="shared" si="5"/>
        <v>3271.1577973604803</v>
      </c>
      <c r="D54" s="157">
        <f t="shared" si="0"/>
        <v>10.63</v>
      </c>
      <c r="E54" s="157">
        <f t="shared" si="1"/>
        <v>143.67808483828276</v>
      </c>
      <c r="F54" s="153">
        <f t="shared" si="6"/>
        <v>154.30808483828275</v>
      </c>
      <c r="G54" s="157">
        <f t="shared" si="2"/>
        <v>3127.4797125221976</v>
      </c>
    </row>
    <row r="55" spans="1:7" x14ac:dyDescent="0.25">
      <c r="A55" s="154">
        <f t="shared" si="4"/>
        <v>45017</v>
      </c>
      <c r="B55" s="155">
        <v>40</v>
      </c>
      <c r="C55" s="156">
        <f t="shared" si="5"/>
        <v>3127.4797125221976</v>
      </c>
      <c r="D55" s="157">
        <f t="shared" si="0"/>
        <v>10.16</v>
      </c>
      <c r="E55" s="157">
        <f t="shared" si="1"/>
        <v>144.14503861400718</v>
      </c>
      <c r="F55" s="153">
        <f t="shared" si="6"/>
        <v>154.30503861400717</v>
      </c>
      <c r="G55" s="157">
        <f t="shared" si="2"/>
        <v>2983.3346739081903</v>
      </c>
    </row>
    <row r="56" spans="1:7" x14ac:dyDescent="0.25">
      <c r="A56" s="154">
        <f t="shared" si="4"/>
        <v>45047</v>
      </c>
      <c r="B56" s="155">
        <v>41</v>
      </c>
      <c r="C56" s="156">
        <f t="shared" si="5"/>
        <v>2983.3346739081903</v>
      </c>
      <c r="D56" s="157">
        <f t="shared" si="0"/>
        <v>9.6999999999999993</v>
      </c>
      <c r="E56" s="157">
        <f t="shared" si="1"/>
        <v>144.61350998950269</v>
      </c>
      <c r="F56" s="153">
        <f t="shared" si="6"/>
        <v>154.31350998950268</v>
      </c>
      <c r="G56" s="157">
        <f t="shared" si="2"/>
        <v>2838.7211639186876</v>
      </c>
    </row>
    <row r="57" spans="1:7" x14ac:dyDescent="0.25">
      <c r="A57" s="154">
        <f t="shared" si="4"/>
        <v>45078</v>
      </c>
      <c r="B57" s="155">
        <v>42</v>
      </c>
      <c r="C57" s="156">
        <f t="shared" si="5"/>
        <v>2838.7211639186876</v>
      </c>
      <c r="D57" s="157">
        <f t="shared" si="0"/>
        <v>9.23</v>
      </c>
      <c r="E57" s="157">
        <f t="shared" si="1"/>
        <v>145.08350389696858</v>
      </c>
      <c r="F57" s="153">
        <f t="shared" si="6"/>
        <v>154.31350389696857</v>
      </c>
      <c r="G57" s="157">
        <f t="shared" si="2"/>
        <v>2693.6376600217191</v>
      </c>
    </row>
    <row r="58" spans="1:7" x14ac:dyDescent="0.25">
      <c r="A58" s="154">
        <f t="shared" si="4"/>
        <v>45108</v>
      </c>
      <c r="B58" s="155">
        <v>43</v>
      </c>
      <c r="C58" s="156">
        <f t="shared" si="5"/>
        <v>2693.6376600217191</v>
      </c>
      <c r="D58" s="157">
        <f t="shared" si="0"/>
        <v>8.75</v>
      </c>
      <c r="E58" s="157">
        <f t="shared" si="1"/>
        <v>145.55502528463373</v>
      </c>
      <c r="F58" s="153">
        <f t="shared" si="6"/>
        <v>154.30502528463373</v>
      </c>
      <c r="G58" s="157">
        <f t="shared" si="2"/>
        <v>2548.0826347370853</v>
      </c>
    </row>
    <row r="59" spans="1:7" x14ac:dyDescent="0.25">
      <c r="A59" s="154">
        <f t="shared" si="4"/>
        <v>45139</v>
      </c>
      <c r="B59" s="155">
        <v>44</v>
      </c>
      <c r="C59" s="156">
        <f t="shared" si="5"/>
        <v>2548.0826347370853</v>
      </c>
      <c r="D59" s="157">
        <f t="shared" si="0"/>
        <v>8.2799999999999994</v>
      </c>
      <c r="E59" s="157">
        <f t="shared" si="1"/>
        <v>146.02807911680878</v>
      </c>
      <c r="F59" s="153">
        <f t="shared" si="6"/>
        <v>154.30807911680878</v>
      </c>
      <c r="G59" s="157">
        <f t="shared" si="2"/>
        <v>2402.0545556202765</v>
      </c>
    </row>
    <row r="60" spans="1:7" x14ac:dyDescent="0.25">
      <c r="A60" s="154">
        <f t="shared" si="4"/>
        <v>45170</v>
      </c>
      <c r="B60" s="155">
        <v>45</v>
      </c>
      <c r="C60" s="156">
        <f t="shared" si="5"/>
        <v>2402.0545556202765</v>
      </c>
      <c r="D60" s="157">
        <f t="shared" si="0"/>
        <v>7.81</v>
      </c>
      <c r="E60" s="157">
        <f t="shared" si="1"/>
        <v>146.50267037393843</v>
      </c>
      <c r="F60" s="153">
        <f t="shared" si="6"/>
        <v>154.31267037393843</v>
      </c>
      <c r="G60" s="157">
        <f t="shared" si="2"/>
        <v>2255.5518852463379</v>
      </c>
    </row>
    <row r="61" spans="1:7" x14ac:dyDescent="0.25">
      <c r="A61" s="154">
        <f t="shared" si="4"/>
        <v>45200</v>
      </c>
      <c r="B61" s="155">
        <v>46</v>
      </c>
      <c r="C61" s="156">
        <f t="shared" si="5"/>
        <v>2255.5518852463379</v>
      </c>
      <c r="D61" s="157">
        <f t="shared" si="0"/>
        <v>7.33</v>
      </c>
      <c r="E61" s="157">
        <f t="shared" si="1"/>
        <v>146.97880405265371</v>
      </c>
      <c r="F61" s="153">
        <f t="shared" si="6"/>
        <v>154.30880405265373</v>
      </c>
      <c r="G61" s="157">
        <f t="shared" si="2"/>
        <v>2108.5730811936842</v>
      </c>
    </row>
    <row r="62" spans="1:7" x14ac:dyDescent="0.25">
      <c r="A62" s="154">
        <f t="shared" si="4"/>
        <v>45231</v>
      </c>
      <c r="B62" s="155">
        <v>47</v>
      </c>
      <c r="C62" s="156">
        <f t="shared" si="5"/>
        <v>2108.5730811936842</v>
      </c>
      <c r="D62" s="157">
        <f t="shared" si="0"/>
        <v>6.85</v>
      </c>
      <c r="E62" s="157">
        <f t="shared" si="1"/>
        <v>147.45648516582483</v>
      </c>
      <c r="F62" s="153">
        <f t="shared" si="6"/>
        <v>154.30648516582482</v>
      </c>
      <c r="G62" s="157">
        <f t="shared" si="2"/>
        <v>1961.1165960278593</v>
      </c>
    </row>
    <row r="63" spans="1:7" x14ac:dyDescent="0.25">
      <c r="A63" s="154">
        <f t="shared" si="4"/>
        <v>45261</v>
      </c>
      <c r="B63" s="155">
        <v>48</v>
      </c>
      <c r="C63" s="156">
        <f t="shared" si="5"/>
        <v>1961.1165960278593</v>
      </c>
      <c r="D63" s="157">
        <f t="shared" si="0"/>
        <v>6.37</v>
      </c>
      <c r="E63" s="157">
        <f t="shared" si="1"/>
        <v>147.93571874261377</v>
      </c>
      <c r="F63" s="153">
        <f t="shared" si="6"/>
        <v>154.30571874261378</v>
      </c>
      <c r="G63" s="157">
        <f t="shared" si="2"/>
        <v>1813.1808772852455</v>
      </c>
    </row>
    <row r="64" spans="1:7" x14ac:dyDescent="0.25">
      <c r="A64" s="154">
        <f t="shared" si="4"/>
        <v>45292</v>
      </c>
      <c r="B64" s="155">
        <v>49</v>
      </c>
      <c r="C64" s="156">
        <f t="shared" si="5"/>
        <v>1813.1808772852455</v>
      </c>
      <c r="D64" s="157">
        <f t="shared" si="0"/>
        <v>5.89</v>
      </c>
      <c r="E64" s="157">
        <f t="shared" si="1"/>
        <v>148.4165098285273</v>
      </c>
      <c r="F64" s="153">
        <f t="shared" si="6"/>
        <v>154.30650982852728</v>
      </c>
      <c r="G64" s="157">
        <f t="shared" si="2"/>
        <v>1664.7643674567182</v>
      </c>
    </row>
    <row r="65" spans="1:7" x14ac:dyDescent="0.25">
      <c r="A65" s="154">
        <f t="shared" si="4"/>
        <v>45323</v>
      </c>
      <c r="B65" s="155">
        <v>50</v>
      </c>
      <c r="C65" s="156">
        <f t="shared" si="5"/>
        <v>1664.7643674567182</v>
      </c>
      <c r="D65" s="157">
        <f t="shared" si="0"/>
        <v>5.41</v>
      </c>
      <c r="E65" s="157">
        <f t="shared" si="1"/>
        <v>148.89886348546997</v>
      </c>
      <c r="F65" s="153">
        <f t="shared" si="6"/>
        <v>154.30886348546997</v>
      </c>
      <c r="G65" s="157">
        <f t="shared" si="2"/>
        <v>1515.8655039712482</v>
      </c>
    </row>
    <row r="66" spans="1:7" x14ac:dyDescent="0.25">
      <c r="A66" s="154">
        <f t="shared" si="4"/>
        <v>45352</v>
      </c>
      <c r="B66" s="155">
        <v>51</v>
      </c>
      <c r="C66" s="156">
        <f t="shared" si="5"/>
        <v>1515.8655039712482</v>
      </c>
      <c r="D66" s="157">
        <f t="shared" si="0"/>
        <v>4.93</v>
      </c>
      <c r="E66" s="157">
        <f t="shared" si="1"/>
        <v>149.38278479179775</v>
      </c>
      <c r="F66" s="153">
        <f t="shared" si="6"/>
        <v>154.31278479179775</v>
      </c>
      <c r="G66" s="157">
        <f t="shared" si="2"/>
        <v>1366.4827191794504</v>
      </c>
    </row>
    <row r="67" spans="1:7" x14ac:dyDescent="0.25">
      <c r="A67" s="154">
        <f t="shared" si="4"/>
        <v>45383</v>
      </c>
      <c r="B67" s="155">
        <v>52</v>
      </c>
      <c r="C67" s="156">
        <f t="shared" si="5"/>
        <v>1366.4827191794504</v>
      </c>
      <c r="D67" s="157">
        <f t="shared" si="0"/>
        <v>4.4400000000000004</v>
      </c>
      <c r="E67" s="157">
        <f t="shared" si="1"/>
        <v>149.8682788423711</v>
      </c>
      <c r="F67" s="153">
        <f t="shared" si="6"/>
        <v>154.3082788423711</v>
      </c>
      <c r="G67" s="157">
        <f t="shared" si="2"/>
        <v>1216.6144403370793</v>
      </c>
    </row>
    <row r="68" spans="1:7" x14ac:dyDescent="0.25">
      <c r="A68" s="154">
        <f t="shared" si="4"/>
        <v>45413</v>
      </c>
      <c r="B68" s="155">
        <v>53</v>
      </c>
      <c r="C68" s="156">
        <f t="shared" si="5"/>
        <v>1216.6144403370793</v>
      </c>
      <c r="D68" s="157">
        <f t="shared" si="0"/>
        <v>3.95</v>
      </c>
      <c r="E68" s="157">
        <f t="shared" si="1"/>
        <v>150.3553507486088</v>
      </c>
      <c r="F68" s="153">
        <f t="shared" si="6"/>
        <v>154.30535074860879</v>
      </c>
      <c r="G68" s="157">
        <f t="shared" si="2"/>
        <v>1066.2590895884705</v>
      </c>
    </row>
    <row r="69" spans="1:7" x14ac:dyDescent="0.25">
      <c r="A69" s="154">
        <f t="shared" si="4"/>
        <v>45444</v>
      </c>
      <c r="B69" s="155">
        <v>54</v>
      </c>
      <c r="C69" s="156">
        <f t="shared" si="5"/>
        <v>1066.2590895884705</v>
      </c>
      <c r="D69" s="157">
        <f t="shared" si="0"/>
        <v>3.47</v>
      </c>
      <c r="E69" s="157">
        <f t="shared" si="1"/>
        <v>150.8440056385418</v>
      </c>
      <c r="F69" s="153">
        <f t="shared" si="6"/>
        <v>154.3140056385418</v>
      </c>
      <c r="G69" s="157">
        <f t="shared" si="2"/>
        <v>915.41508394992866</v>
      </c>
    </row>
    <row r="70" spans="1:7" x14ac:dyDescent="0.25">
      <c r="A70" s="154">
        <f t="shared" si="4"/>
        <v>45474</v>
      </c>
      <c r="B70" s="155">
        <v>55</v>
      </c>
      <c r="C70" s="156">
        <f t="shared" si="5"/>
        <v>915.41508394992866</v>
      </c>
      <c r="D70" s="157">
        <f t="shared" si="0"/>
        <v>2.98</v>
      </c>
      <c r="E70" s="157">
        <f t="shared" si="1"/>
        <v>151.33424865686703</v>
      </c>
      <c r="F70" s="153">
        <f t="shared" si="6"/>
        <v>154.31424865686702</v>
      </c>
      <c r="G70" s="157">
        <f t="shared" si="2"/>
        <v>764.08083529306168</v>
      </c>
    </row>
    <row r="71" spans="1:7" x14ac:dyDescent="0.25">
      <c r="A71" s="154">
        <f t="shared" si="4"/>
        <v>45505</v>
      </c>
      <c r="B71" s="155">
        <v>56</v>
      </c>
      <c r="C71" s="156">
        <f t="shared" si="5"/>
        <v>764.08083529306168</v>
      </c>
      <c r="D71" s="157">
        <f t="shared" si="0"/>
        <v>2.48</v>
      </c>
      <c r="E71" s="157">
        <f t="shared" si="1"/>
        <v>151.82608496500185</v>
      </c>
      <c r="F71" s="153">
        <f t="shared" si="6"/>
        <v>154.30608496500184</v>
      </c>
      <c r="G71" s="157">
        <f t="shared" si="2"/>
        <v>612.2547503280598</v>
      </c>
    </row>
    <row r="72" spans="1:7" x14ac:dyDescent="0.25">
      <c r="A72" s="154">
        <f t="shared" si="4"/>
        <v>45536</v>
      </c>
      <c r="B72" s="155">
        <v>57</v>
      </c>
      <c r="C72" s="156">
        <f t="shared" si="5"/>
        <v>612.2547503280598</v>
      </c>
      <c r="D72" s="157">
        <f t="shared" si="0"/>
        <v>1.99</v>
      </c>
      <c r="E72" s="157">
        <f t="shared" si="1"/>
        <v>152.31951974113812</v>
      </c>
      <c r="F72" s="153">
        <f t="shared" si="6"/>
        <v>154.30951974113813</v>
      </c>
      <c r="G72" s="157">
        <f t="shared" si="2"/>
        <v>459.93523058692165</v>
      </c>
    </row>
    <row r="73" spans="1:7" x14ac:dyDescent="0.25">
      <c r="A73" s="154">
        <f t="shared" si="4"/>
        <v>45566</v>
      </c>
      <c r="B73" s="155">
        <v>58</v>
      </c>
      <c r="C73" s="156">
        <f t="shared" si="5"/>
        <v>459.93523058692165</v>
      </c>
      <c r="D73" s="157">
        <f t="shared" si="0"/>
        <v>1.49</v>
      </c>
      <c r="E73" s="157">
        <f t="shared" si="1"/>
        <v>152.81455818029681</v>
      </c>
      <c r="F73" s="153">
        <f t="shared" si="6"/>
        <v>154.30455818029682</v>
      </c>
      <c r="G73" s="157">
        <f t="shared" si="2"/>
        <v>307.12067240662486</v>
      </c>
    </row>
    <row r="74" spans="1:7" x14ac:dyDescent="0.25">
      <c r="A74" s="154">
        <f t="shared" si="4"/>
        <v>45597</v>
      </c>
      <c r="B74" s="155">
        <v>59</v>
      </c>
      <c r="C74" s="156">
        <f t="shared" si="5"/>
        <v>307.12067240662486</v>
      </c>
      <c r="D74" s="157">
        <f t="shared" si="0"/>
        <v>1</v>
      </c>
      <c r="E74" s="157">
        <f t="shared" si="1"/>
        <v>153.31120549438279</v>
      </c>
      <c r="F74" s="153">
        <f t="shared" si="6"/>
        <v>154.31120549438279</v>
      </c>
      <c r="G74" s="157">
        <f t="shared" si="2"/>
        <v>153.80946691224207</v>
      </c>
    </row>
    <row r="75" spans="1:7" x14ac:dyDescent="0.25">
      <c r="A75" s="154">
        <f t="shared" si="4"/>
        <v>45627</v>
      </c>
      <c r="B75" s="155">
        <v>60</v>
      </c>
      <c r="C75" s="156">
        <f>G74</f>
        <v>153.80946691224207</v>
      </c>
      <c r="D75" s="157">
        <f>ROUND(C75*$E$11/12,2)</f>
        <v>0.5</v>
      </c>
      <c r="E75" s="157">
        <f t="shared" si="1"/>
        <v>153.80946691223954</v>
      </c>
      <c r="F75" s="153">
        <f t="shared" si="6"/>
        <v>154.30946691223954</v>
      </c>
      <c r="G75" s="157">
        <f>C75-E75</f>
        <v>2.5295321393059567E-12</v>
      </c>
    </row>
    <row r="76" spans="1:7" x14ac:dyDescent="0.25">
      <c r="A76" s="154"/>
      <c r="B76" s="155"/>
      <c r="C76" s="156"/>
      <c r="D76" s="157"/>
      <c r="E76" s="157"/>
      <c r="F76" s="157"/>
      <c r="G76" s="157"/>
    </row>
    <row r="77" spans="1:7" x14ac:dyDescent="0.25">
      <c r="A77" s="154"/>
      <c r="B77" s="155"/>
      <c r="C77" s="156"/>
      <c r="D77" s="157"/>
      <c r="E77" s="157"/>
      <c r="F77" s="157"/>
      <c r="G77" s="157"/>
    </row>
    <row r="78" spans="1:7" x14ac:dyDescent="0.25">
      <c r="A78" s="154"/>
      <c r="B78" s="155"/>
      <c r="C78" s="156"/>
      <c r="D78" s="157"/>
      <c r="E78" s="157"/>
      <c r="F78" s="157"/>
      <c r="G78" s="157"/>
    </row>
    <row r="79" spans="1:7" x14ac:dyDescent="0.25">
      <c r="A79" s="154"/>
      <c r="B79" s="155"/>
      <c r="C79" s="156"/>
      <c r="D79" s="157"/>
      <c r="E79" s="157"/>
      <c r="F79" s="157"/>
      <c r="G79" s="157"/>
    </row>
    <row r="80" spans="1:7" x14ac:dyDescent="0.25">
      <c r="A80" s="154"/>
      <c r="B80" s="155"/>
      <c r="C80" s="156"/>
      <c r="D80" s="157"/>
      <c r="E80" s="157"/>
      <c r="F80" s="157"/>
      <c r="G80" s="157"/>
    </row>
    <row r="81" spans="1:7" x14ac:dyDescent="0.25">
      <c r="A81" s="154"/>
      <c r="B81" s="155"/>
      <c r="C81" s="156"/>
      <c r="D81" s="157"/>
      <c r="E81" s="157"/>
      <c r="F81" s="157"/>
      <c r="G81" s="157"/>
    </row>
    <row r="82" spans="1:7" x14ac:dyDescent="0.25">
      <c r="A82" s="154"/>
      <c r="B82" s="155"/>
      <c r="C82" s="156"/>
      <c r="D82" s="157"/>
      <c r="E82" s="157"/>
      <c r="F82" s="157"/>
      <c r="G82" s="157"/>
    </row>
    <row r="83" spans="1:7" x14ac:dyDescent="0.25">
      <c r="A83" s="154"/>
      <c r="B83" s="155"/>
      <c r="C83" s="156"/>
      <c r="D83" s="157"/>
      <c r="E83" s="157"/>
      <c r="F83" s="157"/>
      <c r="G83" s="157"/>
    </row>
    <row r="84" spans="1:7" x14ac:dyDescent="0.25">
      <c r="A84" s="154"/>
      <c r="B84" s="155"/>
      <c r="C84" s="156"/>
      <c r="D84" s="157"/>
      <c r="E84" s="157"/>
      <c r="F84" s="157"/>
      <c r="G84" s="157"/>
    </row>
    <row r="85" spans="1:7" x14ac:dyDescent="0.25">
      <c r="A85" s="154"/>
      <c r="B85" s="155"/>
      <c r="C85" s="156"/>
      <c r="D85" s="157"/>
      <c r="E85" s="157"/>
      <c r="F85" s="157"/>
      <c r="G85" s="157"/>
    </row>
    <row r="86" spans="1:7" x14ac:dyDescent="0.25">
      <c r="A86" s="154"/>
      <c r="B86" s="155"/>
      <c r="C86" s="156"/>
      <c r="D86" s="157"/>
      <c r="E86" s="157"/>
      <c r="F86" s="157"/>
      <c r="G86" s="157"/>
    </row>
    <row r="87" spans="1:7" x14ac:dyDescent="0.25">
      <c r="A87" s="154"/>
      <c r="B87" s="155"/>
      <c r="C87" s="156"/>
      <c r="D87" s="157"/>
      <c r="E87" s="157"/>
      <c r="F87" s="157"/>
      <c r="G87" s="157"/>
    </row>
    <row r="88" spans="1:7" x14ac:dyDescent="0.25">
      <c r="A88" s="154"/>
      <c r="B88" s="155"/>
      <c r="C88" s="156"/>
      <c r="D88" s="157"/>
      <c r="E88" s="157"/>
      <c r="F88" s="157"/>
      <c r="G88" s="157"/>
    </row>
    <row r="89" spans="1:7" x14ac:dyDescent="0.25">
      <c r="A89" s="154"/>
      <c r="B89" s="155"/>
      <c r="C89" s="156"/>
      <c r="D89" s="157"/>
      <c r="E89" s="157"/>
      <c r="F89" s="157"/>
      <c r="G89" s="157"/>
    </row>
    <row r="90" spans="1:7" x14ac:dyDescent="0.25">
      <c r="A90" s="154"/>
      <c r="B90" s="155"/>
      <c r="C90" s="156"/>
      <c r="D90" s="157"/>
      <c r="E90" s="157"/>
      <c r="F90" s="157"/>
      <c r="G90" s="157"/>
    </row>
    <row r="91" spans="1:7" x14ac:dyDescent="0.25">
      <c r="A91" s="154"/>
      <c r="B91" s="155"/>
      <c r="C91" s="156"/>
      <c r="D91" s="157"/>
      <c r="E91" s="157"/>
      <c r="F91" s="157"/>
      <c r="G91" s="157"/>
    </row>
    <row r="92" spans="1:7" x14ac:dyDescent="0.25">
      <c r="A92" s="154"/>
      <c r="B92" s="155"/>
      <c r="C92" s="156"/>
      <c r="D92" s="157"/>
      <c r="E92" s="157"/>
      <c r="F92" s="157"/>
      <c r="G92" s="157"/>
    </row>
    <row r="93" spans="1:7" x14ac:dyDescent="0.25">
      <c r="A93" s="154"/>
      <c r="B93" s="155"/>
      <c r="C93" s="156"/>
      <c r="D93" s="157"/>
      <c r="E93" s="157"/>
      <c r="F93" s="157"/>
      <c r="G93" s="157"/>
    </row>
    <row r="94" spans="1:7" x14ac:dyDescent="0.25">
      <c r="A94" s="154"/>
      <c r="B94" s="155"/>
      <c r="C94" s="156"/>
      <c r="D94" s="157"/>
      <c r="E94" s="157"/>
      <c r="F94" s="157"/>
      <c r="G94" s="157"/>
    </row>
    <row r="95" spans="1:7" x14ac:dyDescent="0.25">
      <c r="A95" s="154"/>
      <c r="B95" s="155"/>
      <c r="C95" s="156"/>
      <c r="D95" s="157"/>
      <c r="E95" s="157"/>
      <c r="F95" s="157"/>
      <c r="G95" s="157"/>
    </row>
    <row r="96" spans="1:7" x14ac:dyDescent="0.25">
      <c r="A96" s="154"/>
      <c r="B96" s="155"/>
      <c r="C96" s="156"/>
      <c r="D96" s="157"/>
      <c r="E96" s="157"/>
      <c r="F96" s="157"/>
      <c r="G96" s="157"/>
    </row>
    <row r="97" spans="1:7" x14ac:dyDescent="0.25">
      <c r="A97" s="154"/>
      <c r="B97" s="155"/>
      <c r="C97" s="156"/>
      <c r="D97" s="157"/>
      <c r="E97" s="157"/>
      <c r="F97" s="157"/>
      <c r="G97" s="157"/>
    </row>
    <row r="98" spans="1:7" x14ac:dyDescent="0.25">
      <c r="A98" s="154"/>
      <c r="B98" s="155"/>
      <c r="C98" s="156"/>
      <c r="D98" s="157"/>
      <c r="E98" s="157"/>
      <c r="F98" s="157"/>
      <c r="G98" s="157"/>
    </row>
    <row r="99" spans="1:7" x14ac:dyDescent="0.25">
      <c r="A99" s="154"/>
      <c r="B99" s="155"/>
      <c r="C99" s="156"/>
      <c r="D99" s="157"/>
      <c r="E99" s="157"/>
      <c r="F99" s="157"/>
      <c r="G99" s="157"/>
    </row>
    <row r="100" spans="1:7" x14ac:dyDescent="0.25">
      <c r="A100" s="154"/>
      <c r="B100" s="155"/>
      <c r="C100" s="156"/>
      <c r="D100" s="157"/>
      <c r="E100" s="157"/>
      <c r="F100" s="157"/>
      <c r="G100" s="157"/>
    </row>
    <row r="101" spans="1:7" x14ac:dyDescent="0.25">
      <c r="A101" s="154"/>
      <c r="B101" s="155"/>
      <c r="C101" s="156"/>
      <c r="D101" s="157"/>
      <c r="E101" s="157"/>
      <c r="F101" s="157"/>
      <c r="G101" s="157"/>
    </row>
    <row r="102" spans="1:7" x14ac:dyDescent="0.25">
      <c r="A102" s="154"/>
      <c r="B102" s="155"/>
      <c r="C102" s="156"/>
      <c r="D102" s="157"/>
      <c r="E102" s="157"/>
      <c r="F102" s="157"/>
      <c r="G102" s="157"/>
    </row>
    <row r="103" spans="1:7" x14ac:dyDescent="0.25">
      <c r="A103" s="154"/>
      <c r="B103" s="155"/>
      <c r="C103" s="156"/>
      <c r="D103" s="157"/>
      <c r="E103" s="157"/>
      <c r="F103" s="157"/>
      <c r="G103" s="157"/>
    </row>
    <row r="104" spans="1:7" x14ac:dyDescent="0.25">
      <c r="A104" s="154"/>
      <c r="B104" s="155"/>
      <c r="C104" s="156"/>
      <c r="D104" s="157"/>
      <c r="E104" s="157"/>
      <c r="F104" s="157"/>
      <c r="G104" s="157"/>
    </row>
    <row r="105" spans="1:7" x14ac:dyDescent="0.25">
      <c r="A105" s="154"/>
      <c r="B105" s="155"/>
      <c r="C105" s="156"/>
      <c r="D105" s="157"/>
      <c r="E105" s="157"/>
      <c r="F105" s="157"/>
      <c r="G105" s="157"/>
    </row>
    <row r="106" spans="1:7" x14ac:dyDescent="0.25">
      <c r="A106" s="154"/>
      <c r="B106" s="155"/>
      <c r="C106" s="156"/>
      <c r="D106" s="157"/>
      <c r="E106" s="157"/>
      <c r="F106" s="157"/>
      <c r="G106" s="157"/>
    </row>
    <row r="107" spans="1:7" x14ac:dyDescent="0.25">
      <c r="A107" s="154"/>
      <c r="B107" s="155"/>
      <c r="C107" s="156"/>
      <c r="D107" s="157"/>
      <c r="E107" s="157"/>
      <c r="F107" s="157"/>
      <c r="G107" s="157"/>
    </row>
    <row r="108" spans="1:7" x14ac:dyDescent="0.25">
      <c r="A108" s="154"/>
      <c r="B108" s="155"/>
      <c r="C108" s="156"/>
      <c r="D108" s="157"/>
      <c r="E108" s="157"/>
      <c r="F108" s="157"/>
      <c r="G108" s="157"/>
    </row>
    <row r="109" spans="1:7" x14ac:dyDescent="0.25">
      <c r="A109" s="154"/>
      <c r="B109" s="155"/>
      <c r="C109" s="156"/>
      <c r="D109" s="157"/>
      <c r="E109" s="157"/>
      <c r="F109" s="157"/>
      <c r="G109" s="157"/>
    </row>
    <row r="110" spans="1:7" x14ac:dyDescent="0.25">
      <c r="A110" s="154"/>
      <c r="B110" s="155"/>
      <c r="C110" s="156"/>
      <c r="D110" s="157"/>
      <c r="E110" s="157"/>
      <c r="F110" s="157"/>
      <c r="G110" s="157"/>
    </row>
    <row r="111" spans="1:7" x14ac:dyDescent="0.25">
      <c r="A111" s="154"/>
      <c r="B111" s="155"/>
      <c r="C111" s="156"/>
      <c r="D111" s="157"/>
      <c r="E111" s="157"/>
      <c r="F111" s="157"/>
      <c r="G111" s="157"/>
    </row>
    <row r="112" spans="1:7" x14ac:dyDescent="0.25">
      <c r="A112" s="154"/>
      <c r="B112" s="155"/>
      <c r="C112" s="156"/>
      <c r="D112" s="157"/>
      <c r="E112" s="157"/>
      <c r="F112" s="157"/>
      <c r="G112" s="157"/>
    </row>
    <row r="113" spans="1:7" x14ac:dyDescent="0.25">
      <c r="A113" s="154"/>
      <c r="B113" s="155"/>
      <c r="C113" s="156"/>
      <c r="D113" s="157"/>
      <c r="E113" s="157"/>
      <c r="F113" s="157"/>
      <c r="G113" s="157"/>
    </row>
    <row r="114" spans="1:7" x14ac:dyDescent="0.25">
      <c r="A114" s="154"/>
      <c r="B114" s="155"/>
      <c r="C114" s="156"/>
      <c r="D114" s="157"/>
      <c r="E114" s="157"/>
      <c r="F114" s="157"/>
      <c r="G114" s="157"/>
    </row>
    <row r="115" spans="1:7" x14ac:dyDescent="0.25">
      <c r="A115" s="154"/>
      <c r="B115" s="155"/>
      <c r="C115" s="156"/>
      <c r="D115" s="157"/>
      <c r="E115" s="157"/>
      <c r="F115" s="157"/>
      <c r="G115" s="157"/>
    </row>
    <row r="116" spans="1:7" x14ac:dyDescent="0.25">
      <c r="A116" s="154"/>
      <c r="B116" s="155"/>
      <c r="C116" s="156"/>
      <c r="D116" s="157"/>
      <c r="E116" s="157"/>
      <c r="F116" s="157"/>
      <c r="G116" s="157"/>
    </row>
    <row r="117" spans="1:7" x14ac:dyDescent="0.25">
      <c r="A117" s="154"/>
      <c r="B117" s="155"/>
      <c r="C117" s="156"/>
      <c r="D117" s="157"/>
      <c r="E117" s="157"/>
      <c r="F117" s="157"/>
      <c r="G117" s="157"/>
    </row>
    <row r="118" spans="1:7" x14ac:dyDescent="0.25">
      <c r="A118" s="154"/>
      <c r="B118" s="155"/>
      <c r="C118" s="156"/>
      <c r="D118" s="157"/>
      <c r="E118" s="157"/>
      <c r="F118" s="157"/>
      <c r="G118" s="157"/>
    </row>
    <row r="119" spans="1:7" x14ac:dyDescent="0.25">
      <c r="A119" s="154"/>
      <c r="B119" s="155"/>
      <c r="C119" s="156"/>
      <c r="D119" s="157"/>
      <c r="E119" s="157"/>
      <c r="F119" s="157"/>
      <c r="G119" s="157"/>
    </row>
    <row r="120" spans="1:7" x14ac:dyDescent="0.25">
      <c r="A120" s="154"/>
      <c r="B120" s="155"/>
      <c r="C120" s="156"/>
      <c r="D120" s="157"/>
      <c r="E120" s="157"/>
      <c r="F120" s="157"/>
      <c r="G120" s="157"/>
    </row>
    <row r="121" spans="1:7" x14ac:dyDescent="0.25">
      <c r="A121" s="154"/>
      <c r="B121" s="155"/>
      <c r="C121" s="156"/>
      <c r="D121" s="157"/>
      <c r="E121" s="157"/>
      <c r="F121" s="157"/>
      <c r="G121" s="157"/>
    </row>
    <row r="122" spans="1:7" x14ac:dyDescent="0.25">
      <c r="A122" s="154"/>
      <c r="B122" s="155"/>
      <c r="C122" s="156"/>
      <c r="D122" s="157"/>
      <c r="E122" s="157"/>
      <c r="F122" s="157"/>
      <c r="G122" s="157"/>
    </row>
    <row r="123" spans="1:7" x14ac:dyDescent="0.25">
      <c r="A123" s="154"/>
      <c r="B123" s="155"/>
      <c r="C123" s="156"/>
      <c r="D123" s="157"/>
      <c r="E123" s="157"/>
      <c r="F123" s="157"/>
      <c r="G123" s="157"/>
    </row>
    <row r="124" spans="1:7" x14ac:dyDescent="0.25">
      <c r="A124" s="154"/>
      <c r="B124" s="155"/>
      <c r="C124" s="156"/>
      <c r="D124" s="157"/>
      <c r="E124" s="157"/>
      <c r="F124" s="157"/>
      <c r="G124" s="157"/>
    </row>
    <row r="125" spans="1:7" x14ac:dyDescent="0.25">
      <c r="A125" s="154"/>
      <c r="B125" s="155"/>
      <c r="C125" s="156"/>
      <c r="D125" s="157"/>
      <c r="E125" s="157"/>
      <c r="F125" s="157"/>
      <c r="G125" s="157"/>
    </row>
    <row r="126" spans="1:7" x14ac:dyDescent="0.25">
      <c r="A126" s="154"/>
      <c r="B126" s="155"/>
      <c r="C126" s="156"/>
      <c r="D126" s="157"/>
      <c r="E126" s="157"/>
      <c r="F126" s="157"/>
      <c r="G126" s="157"/>
    </row>
    <row r="127" spans="1:7" x14ac:dyDescent="0.25">
      <c r="A127" s="154"/>
      <c r="B127" s="155"/>
      <c r="C127" s="156"/>
      <c r="D127" s="157"/>
      <c r="E127" s="157"/>
      <c r="F127" s="157"/>
      <c r="G127" s="157"/>
    </row>
    <row r="128" spans="1:7" x14ac:dyDescent="0.25">
      <c r="A128" s="154"/>
      <c r="B128" s="155"/>
      <c r="C128" s="156"/>
      <c r="D128" s="157"/>
      <c r="E128" s="157"/>
      <c r="F128" s="157"/>
      <c r="G128" s="157"/>
    </row>
    <row r="129" spans="1:7" x14ac:dyDescent="0.25">
      <c r="A129" s="154"/>
      <c r="B129" s="155"/>
      <c r="C129" s="156"/>
      <c r="D129" s="157"/>
      <c r="E129" s="157"/>
      <c r="F129" s="157"/>
      <c r="G129" s="157"/>
    </row>
    <row r="130" spans="1:7" x14ac:dyDescent="0.25">
      <c r="A130" s="154"/>
      <c r="B130" s="155"/>
      <c r="C130" s="156"/>
      <c r="D130" s="157"/>
      <c r="E130" s="157"/>
      <c r="F130" s="157"/>
      <c r="G130" s="157"/>
    </row>
    <row r="131" spans="1:7" x14ac:dyDescent="0.25">
      <c r="A131" s="154"/>
      <c r="B131" s="155"/>
      <c r="C131" s="156"/>
      <c r="D131" s="157"/>
      <c r="E131" s="157"/>
      <c r="F131" s="157"/>
      <c r="G131" s="157"/>
    </row>
    <row r="132" spans="1:7" x14ac:dyDescent="0.25">
      <c r="A132" s="154"/>
      <c r="B132" s="155"/>
      <c r="C132" s="156"/>
      <c r="D132" s="157"/>
      <c r="E132" s="157"/>
      <c r="F132" s="157"/>
      <c r="G132" s="157"/>
    </row>
    <row r="133" spans="1:7" x14ac:dyDescent="0.25">
      <c r="A133" s="154"/>
      <c r="B133" s="155"/>
      <c r="C133" s="156"/>
      <c r="D133" s="157"/>
      <c r="E133" s="157"/>
      <c r="F133" s="157"/>
      <c r="G133" s="157"/>
    </row>
    <row r="134" spans="1:7" x14ac:dyDescent="0.25">
      <c r="A134" s="154"/>
      <c r="B134" s="155"/>
      <c r="C134" s="156"/>
      <c r="D134" s="157"/>
      <c r="E134" s="157"/>
      <c r="F134" s="157"/>
      <c r="G134" s="157"/>
    </row>
    <row r="135" spans="1:7" x14ac:dyDescent="0.25">
      <c r="A135" s="154"/>
      <c r="B135" s="155"/>
      <c r="C135" s="156"/>
      <c r="D135" s="157"/>
      <c r="E135" s="157"/>
      <c r="F135" s="157"/>
      <c r="G135" s="15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7A080-BA49-4869-B62D-B7F713548ABE}">
  <dimension ref="A1:K621"/>
  <sheetViews>
    <sheetView workbookViewId="0">
      <pane xSplit="2" ySplit="18" topLeftCell="C55" activePane="bottomRight" state="frozen"/>
      <selection pane="topRight" activeCell="C1" sqref="C1"/>
      <selection pane="bottomLeft" activeCell="A19" sqref="A19"/>
      <selection pane="bottomRight" activeCell="F67" sqref="F67"/>
    </sheetView>
  </sheetViews>
  <sheetFormatPr defaultRowHeight="15" x14ac:dyDescent="0.25"/>
  <cols>
    <col min="1" max="1" width="9.140625" style="158"/>
    <col min="2" max="2" width="7.85546875" style="158" customWidth="1"/>
    <col min="3" max="3" width="14.7109375" style="158" customWidth="1"/>
    <col min="4" max="4" width="14.28515625" style="158" customWidth="1"/>
    <col min="5" max="7" width="14.7109375" style="158" customWidth="1"/>
    <col min="8" max="8" width="0" style="78" hidden="1" customWidth="1"/>
    <col min="9" max="9" width="12.5703125" style="78" hidden="1" customWidth="1"/>
    <col min="10" max="11" width="13.85546875" style="78" hidden="1" customWidth="1"/>
    <col min="245" max="245" width="7.85546875" customWidth="1"/>
    <col min="246" max="246" width="14.7109375" customWidth="1"/>
    <col min="247" max="247" width="14.28515625" customWidth="1"/>
    <col min="248" max="250" width="14.7109375" customWidth="1"/>
    <col min="251" max="254" width="0" hidden="1" customWidth="1"/>
    <col min="501" max="501" width="7.85546875" customWidth="1"/>
    <col min="502" max="502" width="14.7109375" customWidth="1"/>
    <col min="503" max="503" width="14.28515625" customWidth="1"/>
    <col min="504" max="506" width="14.7109375" customWidth="1"/>
    <col min="507" max="510" width="0" hidden="1" customWidth="1"/>
    <col min="757" max="757" width="7.85546875" customWidth="1"/>
    <col min="758" max="758" width="14.7109375" customWidth="1"/>
    <col min="759" max="759" width="14.28515625" customWidth="1"/>
    <col min="760" max="762" width="14.7109375" customWidth="1"/>
    <col min="763" max="766" width="0" hidden="1" customWidth="1"/>
    <col min="1013" max="1013" width="7.85546875" customWidth="1"/>
    <col min="1014" max="1014" width="14.7109375" customWidth="1"/>
    <col min="1015" max="1015" width="14.28515625" customWidth="1"/>
    <col min="1016" max="1018" width="14.7109375" customWidth="1"/>
    <col min="1019" max="1022" width="0" hidden="1" customWidth="1"/>
    <col min="1269" max="1269" width="7.85546875" customWidth="1"/>
    <col min="1270" max="1270" width="14.7109375" customWidth="1"/>
    <col min="1271" max="1271" width="14.28515625" customWidth="1"/>
    <col min="1272" max="1274" width="14.7109375" customWidth="1"/>
    <col min="1275" max="1278" width="0" hidden="1" customWidth="1"/>
    <col min="1525" max="1525" width="7.85546875" customWidth="1"/>
    <col min="1526" max="1526" width="14.7109375" customWidth="1"/>
    <col min="1527" max="1527" width="14.28515625" customWidth="1"/>
    <col min="1528" max="1530" width="14.7109375" customWidth="1"/>
    <col min="1531" max="1534" width="0" hidden="1" customWidth="1"/>
    <col min="1781" max="1781" width="7.85546875" customWidth="1"/>
    <col min="1782" max="1782" width="14.7109375" customWidth="1"/>
    <col min="1783" max="1783" width="14.28515625" customWidth="1"/>
    <col min="1784" max="1786" width="14.7109375" customWidth="1"/>
    <col min="1787" max="1790" width="0" hidden="1" customWidth="1"/>
    <col min="2037" max="2037" width="7.85546875" customWidth="1"/>
    <col min="2038" max="2038" width="14.7109375" customWidth="1"/>
    <col min="2039" max="2039" width="14.28515625" customWidth="1"/>
    <col min="2040" max="2042" width="14.7109375" customWidth="1"/>
    <col min="2043" max="2046" width="0" hidden="1" customWidth="1"/>
    <col min="2293" max="2293" width="7.85546875" customWidth="1"/>
    <col min="2294" max="2294" width="14.7109375" customWidth="1"/>
    <col min="2295" max="2295" width="14.28515625" customWidth="1"/>
    <col min="2296" max="2298" width="14.7109375" customWidth="1"/>
    <col min="2299" max="2302" width="0" hidden="1" customWidth="1"/>
    <col min="2549" max="2549" width="7.85546875" customWidth="1"/>
    <col min="2550" max="2550" width="14.7109375" customWidth="1"/>
    <col min="2551" max="2551" width="14.28515625" customWidth="1"/>
    <col min="2552" max="2554" width="14.7109375" customWidth="1"/>
    <col min="2555" max="2558" width="0" hidden="1" customWidth="1"/>
    <col min="2805" max="2805" width="7.85546875" customWidth="1"/>
    <col min="2806" max="2806" width="14.7109375" customWidth="1"/>
    <col min="2807" max="2807" width="14.28515625" customWidth="1"/>
    <col min="2808" max="2810" width="14.7109375" customWidth="1"/>
    <col min="2811" max="2814" width="0" hidden="1" customWidth="1"/>
    <col min="3061" max="3061" width="7.85546875" customWidth="1"/>
    <col min="3062" max="3062" width="14.7109375" customWidth="1"/>
    <col min="3063" max="3063" width="14.28515625" customWidth="1"/>
    <col min="3064" max="3066" width="14.7109375" customWidth="1"/>
    <col min="3067" max="3070" width="0" hidden="1" customWidth="1"/>
    <col min="3317" max="3317" width="7.85546875" customWidth="1"/>
    <col min="3318" max="3318" width="14.7109375" customWidth="1"/>
    <col min="3319" max="3319" width="14.28515625" customWidth="1"/>
    <col min="3320" max="3322" width="14.7109375" customWidth="1"/>
    <col min="3323" max="3326" width="0" hidden="1" customWidth="1"/>
    <col min="3573" max="3573" width="7.85546875" customWidth="1"/>
    <col min="3574" max="3574" width="14.7109375" customWidth="1"/>
    <col min="3575" max="3575" width="14.28515625" customWidth="1"/>
    <col min="3576" max="3578" width="14.7109375" customWidth="1"/>
    <col min="3579" max="3582" width="0" hidden="1" customWidth="1"/>
    <col min="3829" max="3829" width="7.85546875" customWidth="1"/>
    <col min="3830" max="3830" width="14.7109375" customWidth="1"/>
    <col min="3831" max="3831" width="14.28515625" customWidth="1"/>
    <col min="3832" max="3834" width="14.7109375" customWidth="1"/>
    <col min="3835" max="3838" width="0" hidden="1" customWidth="1"/>
    <col min="4085" max="4085" width="7.85546875" customWidth="1"/>
    <col min="4086" max="4086" width="14.7109375" customWidth="1"/>
    <col min="4087" max="4087" width="14.28515625" customWidth="1"/>
    <col min="4088" max="4090" width="14.7109375" customWidth="1"/>
    <col min="4091" max="4094" width="0" hidden="1" customWidth="1"/>
    <col min="4341" max="4341" width="7.85546875" customWidth="1"/>
    <col min="4342" max="4342" width="14.7109375" customWidth="1"/>
    <col min="4343" max="4343" width="14.28515625" customWidth="1"/>
    <col min="4344" max="4346" width="14.7109375" customWidth="1"/>
    <col min="4347" max="4350" width="0" hidden="1" customWidth="1"/>
    <col min="4597" max="4597" width="7.85546875" customWidth="1"/>
    <col min="4598" max="4598" width="14.7109375" customWidth="1"/>
    <col min="4599" max="4599" width="14.28515625" customWidth="1"/>
    <col min="4600" max="4602" width="14.7109375" customWidth="1"/>
    <col min="4603" max="4606" width="0" hidden="1" customWidth="1"/>
    <col min="4853" max="4853" width="7.85546875" customWidth="1"/>
    <col min="4854" max="4854" width="14.7109375" customWidth="1"/>
    <col min="4855" max="4855" width="14.28515625" customWidth="1"/>
    <col min="4856" max="4858" width="14.7109375" customWidth="1"/>
    <col min="4859" max="4862" width="0" hidden="1" customWidth="1"/>
    <col min="5109" max="5109" width="7.85546875" customWidth="1"/>
    <col min="5110" max="5110" width="14.7109375" customWidth="1"/>
    <col min="5111" max="5111" width="14.28515625" customWidth="1"/>
    <col min="5112" max="5114" width="14.7109375" customWidth="1"/>
    <col min="5115" max="5118" width="0" hidden="1" customWidth="1"/>
    <col min="5365" max="5365" width="7.85546875" customWidth="1"/>
    <col min="5366" max="5366" width="14.7109375" customWidth="1"/>
    <col min="5367" max="5367" width="14.28515625" customWidth="1"/>
    <col min="5368" max="5370" width="14.7109375" customWidth="1"/>
    <col min="5371" max="5374" width="0" hidden="1" customWidth="1"/>
    <col min="5621" max="5621" width="7.85546875" customWidth="1"/>
    <col min="5622" max="5622" width="14.7109375" customWidth="1"/>
    <col min="5623" max="5623" width="14.28515625" customWidth="1"/>
    <col min="5624" max="5626" width="14.7109375" customWidth="1"/>
    <col min="5627" max="5630" width="0" hidden="1" customWidth="1"/>
    <col min="5877" max="5877" width="7.85546875" customWidth="1"/>
    <col min="5878" max="5878" width="14.7109375" customWidth="1"/>
    <col min="5879" max="5879" width="14.28515625" customWidth="1"/>
    <col min="5880" max="5882" width="14.7109375" customWidth="1"/>
    <col min="5883" max="5886" width="0" hidden="1" customWidth="1"/>
    <col min="6133" max="6133" width="7.85546875" customWidth="1"/>
    <col min="6134" max="6134" width="14.7109375" customWidth="1"/>
    <col min="6135" max="6135" width="14.28515625" customWidth="1"/>
    <col min="6136" max="6138" width="14.7109375" customWidth="1"/>
    <col min="6139" max="6142" width="0" hidden="1" customWidth="1"/>
    <col min="6389" max="6389" width="7.85546875" customWidth="1"/>
    <col min="6390" max="6390" width="14.7109375" customWidth="1"/>
    <col min="6391" max="6391" width="14.28515625" customWidth="1"/>
    <col min="6392" max="6394" width="14.7109375" customWidth="1"/>
    <col min="6395" max="6398" width="0" hidden="1" customWidth="1"/>
    <col min="6645" max="6645" width="7.85546875" customWidth="1"/>
    <col min="6646" max="6646" width="14.7109375" customWidth="1"/>
    <col min="6647" max="6647" width="14.28515625" customWidth="1"/>
    <col min="6648" max="6650" width="14.7109375" customWidth="1"/>
    <col min="6651" max="6654" width="0" hidden="1" customWidth="1"/>
    <col min="6901" max="6901" width="7.85546875" customWidth="1"/>
    <col min="6902" max="6902" width="14.7109375" customWidth="1"/>
    <col min="6903" max="6903" width="14.28515625" customWidth="1"/>
    <col min="6904" max="6906" width="14.7109375" customWidth="1"/>
    <col min="6907" max="6910" width="0" hidden="1" customWidth="1"/>
    <col min="7157" max="7157" width="7.85546875" customWidth="1"/>
    <col min="7158" max="7158" width="14.7109375" customWidth="1"/>
    <col min="7159" max="7159" width="14.28515625" customWidth="1"/>
    <col min="7160" max="7162" width="14.7109375" customWidth="1"/>
    <col min="7163" max="7166" width="0" hidden="1" customWidth="1"/>
    <col min="7413" max="7413" width="7.85546875" customWidth="1"/>
    <col min="7414" max="7414" width="14.7109375" customWidth="1"/>
    <col min="7415" max="7415" width="14.28515625" customWidth="1"/>
    <col min="7416" max="7418" width="14.7109375" customWidth="1"/>
    <col min="7419" max="7422" width="0" hidden="1" customWidth="1"/>
    <col min="7669" max="7669" width="7.85546875" customWidth="1"/>
    <col min="7670" max="7670" width="14.7109375" customWidth="1"/>
    <col min="7671" max="7671" width="14.28515625" customWidth="1"/>
    <col min="7672" max="7674" width="14.7109375" customWidth="1"/>
    <col min="7675" max="7678" width="0" hidden="1" customWidth="1"/>
    <col min="7925" max="7925" width="7.85546875" customWidth="1"/>
    <col min="7926" max="7926" width="14.7109375" customWidth="1"/>
    <col min="7927" max="7927" width="14.28515625" customWidth="1"/>
    <col min="7928" max="7930" width="14.7109375" customWidth="1"/>
    <col min="7931" max="7934" width="0" hidden="1" customWidth="1"/>
    <col min="8181" max="8181" width="7.85546875" customWidth="1"/>
    <col min="8182" max="8182" width="14.7109375" customWidth="1"/>
    <col min="8183" max="8183" width="14.28515625" customWidth="1"/>
    <col min="8184" max="8186" width="14.7109375" customWidth="1"/>
    <col min="8187" max="8190" width="0" hidden="1" customWidth="1"/>
    <col min="8437" max="8437" width="7.85546875" customWidth="1"/>
    <col min="8438" max="8438" width="14.7109375" customWidth="1"/>
    <col min="8439" max="8439" width="14.28515625" customWidth="1"/>
    <col min="8440" max="8442" width="14.7109375" customWidth="1"/>
    <col min="8443" max="8446" width="0" hidden="1" customWidth="1"/>
    <col min="8693" max="8693" width="7.85546875" customWidth="1"/>
    <col min="8694" max="8694" width="14.7109375" customWidth="1"/>
    <col min="8695" max="8695" width="14.28515625" customWidth="1"/>
    <col min="8696" max="8698" width="14.7109375" customWidth="1"/>
    <col min="8699" max="8702" width="0" hidden="1" customWidth="1"/>
    <col min="8949" max="8949" width="7.85546875" customWidth="1"/>
    <col min="8950" max="8950" width="14.7109375" customWidth="1"/>
    <col min="8951" max="8951" width="14.28515625" customWidth="1"/>
    <col min="8952" max="8954" width="14.7109375" customWidth="1"/>
    <col min="8955" max="8958" width="0" hidden="1" customWidth="1"/>
    <col min="9205" max="9205" width="7.85546875" customWidth="1"/>
    <col min="9206" max="9206" width="14.7109375" customWidth="1"/>
    <col min="9207" max="9207" width="14.28515625" customWidth="1"/>
    <col min="9208" max="9210" width="14.7109375" customWidth="1"/>
    <col min="9211" max="9214" width="0" hidden="1" customWidth="1"/>
    <col min="9461" max="9461" width="7.85546875" customWidth="1"/>
    <col min="9462" max="9462" width="14.7109375" customWidth="1"/>
    <col min="9463" max="9463" width="14.28515625" customWidth="1"/>
    <col min="9464" max="9466" width="14.7109375" customWidth="1"/>
    <col min="9467" max="9470" width="0" hidden="1" customWidth="1"/>
    <col min="9717" max="9717" width="7.85546875" customWidth="1"/>
    <col min="9718" max="9718" width="14.7109375" customWidth="1"/>
    <col min="9719" max="9719" width="14.28515625" customWidth="1"/>
    <col min="9720" max="9722" width="14.7109375" customWidth="1"/>
    <col min="9723" max="9726" width="0" hidden="1" customWidth="1"/>
    <col min="9973" max="9973" width="7.85546875" customWidth="1"/>
    <col min="9974" max="9974" width="14.7109375" customWidth="1"/>
    <col min="9975" max="9975" width="14.28515625" customWidth="1"/>
    <col min="9976" max="9978" width="14.7109375" customWidth="1"/>
    <col min="9979" max="9982" width="0" hidden="1" customWidth="1"/>
    <col min="10229" max="10229" width="7.85546875" customWidth="1"/>
    <col min="10230" max="10230" width="14.7109375" customWidth="1"/>
    <col min="10231" max="10231" width="14.28515625" customWidth="1"/>
    <col min="10232" max="10234" width="14.7109375" customWidth="1"/>
    <col min="10235" max="10238" width="0" hidden="1" customWidth="1"/>
    <col min="10485" max="10485" width="7.85546875" customWidth="1"/>
    <col min="10486" max="10486" width="14.7109375" customWidth="1"/>
    <col min="10487" max="10487" width="14.28515625" customWidth="1"/>
    <col min="10488" max="10490" width="14.7109375" customWidth="1"/>
    <col min="10491" max="10494" width="0" hidden="1" customWidth="1"/>
    <col min="10741" max="10741" width="7.85546875" customWidth="1"/>
    <col min="10742" max="10742" width="14.7109375" customWidth="1"/>
    <col min="10743" max="10743" width="14.28515625" customWidth="1"/>
    <col min="10744" max="10746" width="14.7109375" customWidth="1"/>
    <col min="10747" max="10750" width="0" hidden="1" customWidth="1"/>
    <col min="10997" max="10997" width="7.85546875" customWidth="1"/>
    <col min="10998" max="10998" width="14.7109375" customWidth="1"/>
    <col min="10999" max="10999" width="14.28515625" customWidth="1"/>
    <col min="11000" max="11002" width="14.7109375" customWidth="1"/>
    <col min="11003" max="11006" width="0" hidden="1" customWidth="1"/>
    <col min="11253" max="11253" width="7.85546875" customWidth="1"/>
    <col min="11254" max="11254" width="14.7109375" customWidth="1"/>
    <col min="11255" max="11255" width="14.28515625" customWidth="1"/>
    <col min="11256" max="11258" width="14.7109375" customWidth="1"/>
    <col min="11259" max="11262" width="0" hidden="1" customWidth="1"/>
    <col min="11509" max="11509" width="7.85546875" customWidth="1"/>
    <col min="11510" max="11510" width="14.7109375" customWidth="1"/>
    <col min="11511" max="11511" width="14.28515625" customWidth="1"/>
    <col min="11512" max="11514" width="14.7109375" customWidth="1"/>
    <col min="11515" max="11518" width="0" hidden="1" customWidth="1"/>
    <col min="11765" max="11765" width="7.85546875" customWidth="1"/>
    <col min="11766" max="11766" width="14.7109375" customWidth="1"/>
    <col min="11767" max="11767" width="14.28515625" customWidth="1"/>
    <col min="11768" max="11770" width="14.7109375" customWidth="1"/>
    <col min="11771" max="11774" width="0" hidden="1" customWidth="1"/>
    <col min="12021" max="12021" width="7.85546875" customWidth="1"/>
    <col min="12022" max="12022" width="14.7109375" customWidth="1"/>
    <col min="12023" max="12023" width="14.28515625" customWidth="1"/>
    <col min="12024" max="12026" width="14.7109375" customWidth="1"/>
    <col min="12027" max="12030" width="0" hidden="1" customWidth="1"/>
    <col min="12277" max="12277" width="7.85546875" customWidth="1"/>
    <col min="12278" max="12278" width="14.7109375" customWidth="1"/>
    <col min="12279" max="12279" width="14.28515625" customWidth="1"/>
    <col min="12280" max="12282" width="14.7109375" customWidth="1"/>
    <col min="12283" max="12286" width="0" hidden="1" customWidth="1"/>
    <col min="12533" max="12533" width="7.85546875" customWidth="1"/>
    <col min="12534" max="12534" width="14.7109375" customWidth="1"/>
    <col min="12535" max="12535" width="14.28515625" customWidth="1"/>
    <col min="12536" max="12538" width="14.7109375" customWidth="1"/>
    <col min="12539" max="12542" width="0" hidden="1" customWidth="1"/>
    <col min="12789" max="12789" width="7.85546875" customWidth="1"/>
    <col min="12790" max="12790" width="14.7109375" customWidth="1"/>
    <col min="12791" max="12791" width="14.28515625" customWidth="1"/>
    <col min="12792" max="12794" width="14.7109375" customWidth="1"/>
    <col min="12795" max="12798" width="0" hidden="1" customWidth="1"/>
    <col min="13045" max="13045" width="7.85546875" customWidth="1"/>
    <col min="13046" max="13046" width="14.7109375" customWidth="1"/>
    <col min="13047" max="13047" width="14.28515625" customWidth="1"/>
    <col min="13048" max="13050" width="14.7109375" customWidth="1"/>
    <col min="13051" max="13054" width="0" hidden="1" customWidth="1"/>
    <col min="13301" max="13301" width="7.85546875" customWidth="1"/>
    <col min="13302" max="13302" width="14.7109375" customWidth="1"/>
    <col min="13303" max="13303" width="14.28515625" customWidth="1"/>
    <col min="13304" max="13306" width="14.7109375" customWidth="1"/>
    <col min="13307" max="13310" width="0" hidden="1" customWidth="1"/>
    <col min="13557" max="13557" width="7.85546875" customWidth="1"/>
    <col min="13558" max="13558" width="14.7109375" customWidth="1"/>
    <col min="13559" max="13559" width="14.28515625" customWidth="1"/>
    <col min="13560" max="13562" width="14.7109375" customWidth="1"/>
    <col min="13563" max="13566" width="0" hidden="1" customWidth="1"/>
    <col min="13813" max="13813" width="7.85546875" customWidth="1"/>
    <col min="13814" max="13814" width="14.7109375" customWidth="1"/>
    <col min="13815" max="13815" width="14.28515625" customWidth="1"/>
    <col min="13816" max="13818" width="14.7109375" customWidth="1"/>
    <col min="13819" max="13822" width="0" hidden="1" customWidth="1"/>
    <col min="14069" max="14069" width="7.85546875" customWidth="1"/>
    <col min="14070" max="14070" width="14.7109375" customWidth="1"/>
    <col min="14071" max="14071" width="14.28515625" customWidth="1"/>
    <col min="14072" max="14074" width="14.7109375" customWidth="1"/>
    <col min="14075" max="14078" width="0" hidden="1" customWidth="1"/>
    <col min="14325" max="14325" width="7.85546875" customWidth="1"/>
    <col min="14326" max="14326" width="14.7109375" customWidth="1"/>
    <col min="14327" max="14327" width="14.28515625" customWidth="1"/>
    <col min="14328" max="14330" width="14.7109375" customWidth="1"/>
    <col min="14331" max="14334" width="0" hidden="1" customWidth="1"/>
    <col min="14581" max="14581" width="7.85546875" customWidth="1"/>
    <col min="14582" max="14582" width="14.7109375" customWidth="1"/>
    <col min="14583" max="14583" width="14.28515625" customWidth="1"/>
    <col min="14584" max="14586" width="14.7109375" customWidth="1"/>
    <col min="14587" max="14590" width="0" hidden="1" customWidth="1"/>
    <col min="14837" max="14837" width="7.85546875" customWidth="1"/>
    <col min="14838" max="14838" width="14.7109375" customWidth="1"/>
    <col min="14839" max="14839" width="14.28515625" customWidth="1"/>
    <col min="14840" max="14842" width="14.7109375" customWidth="1"/>
    <col min="14843" max="14846" width="0" hidden="1" customWidth="1"/>
    <col min="15093" max="15093" width="7.85546875" customWidth="1"/>
    <col min="15094" max="15094" width="14.7109375" customWidth="1"/>
    <col min="15095" max="15095" width="14.28515625" customWidth="1"/>
    <col min="15096" max="15098" width="14.7109375" customWidth="1"/>
    <col min="15099" max="15102" width="0" hidden="1" customWidth="1"/>
    <col min="15349" max="15349" width="7.85546875" customWidth="1"/>
    <col min="15350" max="15350" width="14.7109375" customWidth="1"/>
    <col min="15351" max="15351" width="14.28515625" customWidth="1"/>
    <col min="15352" max="15354" width="14.7109375" customWidth="1"/>
    <col min="15355" max="15358" width="0" hidden="1" customWidth="1"/>
    <col min="15605" max="15605" width="7.85546875" customWidth="1"/>
    <col min="15606" max="15606" width="14.7109375" customWidth="1"/>
    <col min="15607" max="15607" width="14.28515625" customWidth="1"/>
    <col min="15608" max="15610" width="14.7109375" customWidth="1"/>
    <col min="15611" max="15614" width="0" hidden="1" customWidth="1"/>
    <col min="15861" max="15861" width="7.85546875" customWidth="1"/>
    <col min="15862" max="15862" width="14.7109375" customWidth="1"/>
    <col min="15863" max="15863" width="14.28515625" customWidth="1"/>
    <col min="15864" max="15866" width="14.7109375" customWidth="1"/>
    <col min="15867" max="15870" width="0" hidden="1" customWidth="1"/>
    <col min="16117" max="16117" width="7.85546875" customWidth="1"/>
    <col min="16118" max="16118" width="14.7109375" customWidth="1"/>
    <col min="16119" max="16119" width="14.28515625" customWidth="1"/>
    <col min="16120" max="16122" width="14.7109375" customWidth="1"/>
    <col min="16123" max="16126" width="0" hidden="1" customWidth="1"/>
  </cols>
  <sheetData>
    <row r="1" spans="1:11" x14ac:dyDescent="0.25">
      <c r="A1" s="123"/>
      <c r="B1" s="123"/>
      <c r="C1" s="123"/>
      <c r="D1" s="123"/>
      <c r="E1" s="123"/>
      <c r="F1" s="123"/>
      <c r="G1" s="124"/>
    </row>
    <row r="2" spans="1:11" x14ac:dyDescent="0.25">
      <c r="A2" s="123"/>
      <c r="B2" s="123"/>
      <c r="C2" s="123"/>
      <c r="D2" s="123"/>
      <c r="E2" s="123"/>
      <c r="F2" s="125"/>
      <c r="G2" s="126"/>
    </row>
    <row r="3" spans="1:11" x14ac:dyDescent="0.25">
      <c r="C3" s="123"/>
      <c r="D3" s="123"/>
      <c r="E3" s="123"/>
      <c r="F3" s="125"/>
      <c r="G3" s="126"/>
    </row>
    <row r="4" spans="1:11" ht="21" x14ac:dyDescent="0.35">
      <c r="A4" s="123"/>
      <c r="B4" s="163" t="s">
        <v>71</v>
      </c>
      <c r="C4" s="123"/>
      <c r="D4" s="123"/>
      <c r="E4" s="161"/>
      <c r="F4" s="156"/>
      <c r="G4" s="123"/>
    </row>
    <row r="5" spans="1:11" x14ac:dyDescent="0.25">
      <c r="A5" s="123"/>
      <c r="B5" s="196" t="s">
        <v>72</v>
      </c>
      <c r="C5" s="123"/>
      <c r="D5" s="123"/>
      <c r="E5" s="123"/>
      <c r="F5" s="156"/>
      <c r="G5" s="123"/>
    </row>
    <row r="6" spans="1:11" x14ac:dyDescent="0.25">
      <c r="A6" s="123"/>
      <c r="B6" s="196"/>
      <c r="C6" s="123"/>
      <c r="D6" s="123"/>
      <c r="E6" s="123"/>
      <c r="F6" s="156"/>
      <c r="G6" s="123"/>
    </row>
    <row r="7" spans="1:11" x14ac:dyDescent="0.25">
      <c r="A7" s="123"/>
      <c r="B7" s="167" t="s">
        <v>30</v>
      </c>
      <c r="C7" s="168"/>
      <c r="D7" s="169"/>
      <c r="E7" s="197">
        <v>43101</v>
      </c>
      <c r="F7" s="184"/>
      <c r="G7" s="123"/>
    </row>
    <row r="8" spans="1:11" x14ac:dyDescent="0.25">
      <c r="A8" s="123"/>
      <c r="B8" s="171" t="s">
        <v>73</v>
      </c>
      <c r="C8" s="155"/>
      <c r="E8" s="198">
        <v>49674</v>
      </c>
      <c r="F8" s="185"/>
      <c r="G8" s="123"/>
    </row>
    <row r="9" spans="1:11" x14ac:dyDescent="0.25">
      <c r="A9" s="123"/>
      <c r="B9" s="171" t="s">
        <v>31</v>
      </c>
      <c r="C9" s="155"/>
      <c r="E9" s="180">
        <v>216</v>
      </c>
      <c r="F9" s="185" t="s">
        <v>21</v>
      </c>
      <c r="G9" s="123"/>
    </row>
    <row r="10" spans="1:11" x14ac:dyDescent="0.25">
      <c r="A10" s="123"/>
      <c r="B10" s="171" t="s">
        <v>74</v>
      </c>
      <c r="C10" s="155"/>
      <c r="E10" s="174">
        <v>197128.438516864</v>
      </c>
      <c r="F10" s="185" t="s">
        <v>33</v>
      </c>
      <c r="G10" s="199" t="s">
        <v>75</v>
      </c>
      <c r="H10" s="78" t="s">
        <v>76</v>
      </c>
      <c r="J10" s="78">
        <v>855.7</v>
      </c>
      <c r="K10" s="78" t="s">
        <v>77</v>
      </c>
    </row>
    <row r="11" spans="1:11" x14ac:dyDescent="0.25">
      <c r="A11" s="123"/>
      <c r="B11" s="171"/>
      <c r="C11" s="155"/>
      <c r="E11" s="200"/>
      <c r="F11" s="201"/>
      <c r="G11" s="123"/>
    </row>
    <row r="12" spans="1:11" x14ac:dyDescent="0.25">
      <c r="A12" s="123"/>
      <c r="B12" s="171" t="s">
        <v>34</v>
      </c>
      <c r="C12" s="155"/>
      <c r="E12" s="202">
        <v>1</v>
      </c>
      <c r="F12" s="185"/>
      <c r="G12" s="123"/>
    </row>
    <row r="13" spans="1:11" x14ac:dyDescent="0.25">
      <c r="A13" s="123"/>
      <c r="B13" s="171" t="s">
        <v>35</v>
      </c>
      <c r="C13" s="155"/>
      <c r="E13" s="174">
        <f>ROUND(E10*E12,2)</f>
        <v>197128.44</v>
      </c>
      <c r="F13" s="185" t="s">
        <v>33</v>
      </c>
      <c r="G13" s="123"/>
    </row>
    <row r="14" spans="1:11" x14ac:dyDescent="0.25">
      <c r="A14" s="123"/>
      <c r="B14" s="171" t="s">
        <v>36</v>
      </c>
      <c r="C14" s="155"/>
      <c r="E14" s="117">
        <v>0</v>
      </c>
      <c r="F14" s="185" t="s">
        <v>33</v>
      </c>
      <c r="G14" s="123"/>
    </row>
    <row r="15" spans="1:11" x14ac:dyDescent="0.25">
      <c r="A15" s="123"/>
      <c r="B15" s="187" t="s">
        <v>78</v>
      </c>
      <c r="C15" s="188"/>
      <c r="D15" s="189"/>
      <c r="E15" s="190">
        <v>0</v>
      </c>
      <c r="F15" s="191"/>
      <c r="G15" s="179"/>
    </row>
    <row r="16" spans="1:11" x14ac:dyDescent="0.25">
      <c r="A16" s="123"/>
      <c r="B16" s="180"/>
      <c r="C16" s="155"/>
      <c r="E16" s="182"/>
      <c r="F16" s="180"/>
      <c r="G16" s="179"/>
    </row>
    <row r="18" spans="1:11" ht="15.75" thickBot="1" x14ac:dyDescent="0.3">
      <c r="A18" s="181" t="s">
        <v>37</v>
      </c>
      <c r="B18" s="181" t="s">
        <v>38</v>
      </c>
      <c r="C18" s="181" t="s">
        <v>39</v>
      </c>
      <c r="D18" s="181" t="s">
        <v>40</v>
      </c>
      <c r="E18" s="181" t="s">
        <v>41</v>
      </c>
      <c r="F18" s="181" t="s">
        <v>42</v>
      </c>
      <c r="G18" s="181" t="s">
        <v>43</v>
      </c>
      <c r="I18" s="98" t="s">
        <v>79</v>
      </c>
      <c r="J18" s="98" t="s">
        <v>80</v>
      </c>
      <c r="K18" s="98" t="s">
        <v>81</v>
      </c>
    </row>
    <row r="19" spans="1:11" x14ac:dyDescent="0.25">
      <c r="A19" s="192">
        <f>E7</f>
        <v>43101</v>
      </c>
      <c r="B19" s="193">
        <v>1</v>
      </c>
      <c r="C19" s="194">
        <f>E10</f>
        <v>197128.438516864</v>
      </c>
      <c r="D19" s="195">
        <f>ROUND(C19*$E$15/12,2)</f>
        <v>0</v>
      </c>
      <c r="E19" s="195">
        <f>F19-D19</f>
        <v>912.63</v>
      </c>
      <c r="F19" s="195">
        <f>ROUND(PMT($E$15/12,E9,-C19,E14),2)</f>
        <v>912.63</v>
      </c>
      <c r="G19" s="195">
        <f>C19-E19</f>
        <v>196215.808516864</v>
      </c>
      <c r="I19" s="84">
        <f>F19*15.6466</f>
        <v>14279.556558</v>
      </c>
      <c r="J19" s="84" t="e">
        <f>I19/#REF!</f>
        <v>#REF!</v>
      </c>
      <c r="K19" s="84" t="e">
        <f>F19/#REF!</f>
        <v>#REF!</v>
      </c>
    </row>
    <row r="20" spans="1:11" x14ac:dyDescent="0.25">
      <c r="A20" s="192">
        <f>EDATE(A19,1)</f>
        <v>43132</v>
      </c>
      <c r="B20" s="193">
        <v>2</v>
      </c>
      <c r="C20" s="194">
        <f>G19</f>
        <v>196215.808516864</v>
      </c>
      <c r="D20" s="195">
        <f t="shared" ref="D20:D77" si="0">ROUND(C20*$E$15/12,2)</f>
        <v>0</v>
      </c>
      <c r="E20" s="195">
        <f>F20-D20</f>
        <v>912.63</v>
      </c>
      <c r="F20" s="195">
        <f>F19</f>
        <v>912.63</v>
      </c>
      <c r="G20" s="195">
        <f t="shared" ref="G20:G77" si="1">C20-E20</f>
        <v>195303.17851686399</v>
      </c>
      <c r="I20" s="84">
        <f t="shared" ref="I20:I83" si="2">F20*15.6466</f>
        <v>14279.556558</v>
      </c>
      <c r="J20" s="84" t="e">
        <f>I20/#REF!</f>
        <v>#REF!</v>
      </c>
      <c r="K20" s="84" t="e">
        <f>F20/#REF!</f>
        <v>#REF!</v>
      </c>
    </row>
    <row r="21" spans="1:11" x14ac:dyDescent="0.25">
      <c r="A21" s="192">
        <f>EDATE(A20,1)</f>
        <v>43160</v>
      </c>
      <c r="B21" s="193">
        <v>3</v>
      </c>
      <c r="C21" s="194">
        <f>G20</f>
        <v>195303.17851686399</v>
      </c>
      <c r="D21" s="195">
        <f t="shared" si="0"/>
        <v>0</v>
      </c>
      <c r="E21" s="195">
        <f>F21-D21</f>
        <v>912.63</v>
      </c>
      <c r="F21" s="195">
        <f t="shared" ref="F21:F66" si="3">F20</f>
        <v>912.63</v>
      </c>
      <c r="G21" s="195">
        <f t="shared" si="1"/>
        <v>194390.54851686399</v>
      </c>
      <c r="I21" s="84">
        <f t="shared" si="2"/>
        <v>14279.556558</v>
      </c>
      <c r="J21" s="84" t="e">
        <f>I21/#REF!</f>
        <v>#REF!</v>
      </c>
      <c r="K21" s="84" t="e">
        <f>F21/#REF!</f>
        <v>#REF!</v>
      </c>
    </row>
    <row r="22" spans="1:11" x14ac:dyDescent="0.25">
      <c r="A22" s="192">
        <f t="shared" ref="A22:A85" si="4">EDATE(A21,1)</f>
        <v>43191</v>
      </c>
      <c r="B22" s="193">
        <v>4</v>
      </c>
      <c r="C22" s="194">
        <f t="shared" ref="C22:C77" si="5">G21</f>
        <v>194390.54851686399</v>
      </c>
      <c r="D22" s="195">
        <f t="shared" si="0"/>
        <v>0</v>
      </c>
      <c r="E22" s="195">
        <f t="shared" ref="E22:E48" si="6">F22-D22</f>
        <v>912.63</v>
      </c>
      <c r="F22" s="195">
        <f t="shared" si="3"/>
        <v>912.63</v>
      </c>
      <c r="G22" s="195">
        <f t="shared" si="1"/>
        <v>193477.91851686398</v>
      </c>
      <c r="I22" s="84">
        <f t="shared" si="2"/>
        <v>14279.556558</v>
      </c>
      <c r="J22" s="84" t="e">
        <f>I22/#REF!</f>
        <v>#REF!</v>
      </c>
      <c r="K22" s="84" t="e">
        <f>F22/#REF!</f>
        <v>#REF!</v>
      </c>
    </row>
    <row r="23" spans="1:11" x14ac:dyDescent="0.25">
      <c r="A23" s="192">
        <f t="shared" si="4"/>
        <v>43221</v>
      </c>
      <c r="B23" s="193">
        <v>5</v>
      </c>
      <c r="C23" s="194">
        <f t="shared" si="5"/>
        <v>193477.91851686398</v>
      </c>
      <c r="D23" s="195">
        <f t="shared" si="0"/>
        <v>0</v>
      </c>
      <c r="E23" s="195">
        <f t="shared" si="6"/>
        <v>912.63</v>
      </c>
      <c r="F23" s="195">
        <f t="shared" si="3"/>
        <v>912.63</v>
      </c>
      <c r="G23" s="195">
        <f t="shared" si="1"/>
        <v>192565.28851686398</v>
      </c>
      <c r="I23" s="84">
        <f t="shared" si="2"/>
        <v>14279.556558</v>
      </c>
      <c r="J23" s="84" t="e">
        <f>I23/#REF!</f>
        <v>#REF!</v>
      </c>
      <c r="K23" s="84" t="e">
        <f>F23/#REF!</f>
        <v>#REF!</v>
      </c>
    </row>
    <row r="24" spans="1:11" x14ac:dyDescent="0.25">
      <c r="A24" s="192">
        <f t="shared" si="4"/>
        <v>43252</v>
      </c>
      <c r="B24" s="193">
        <v>6</v>
      </c>
      <c r="C24" s="194">
        <f t="shared" si="5"/>
        <v>192565.28851686398</v>
      </c>
      <c r="D24" s="195">
        <f t="shared" si="0"/>
        <v>0</v>
      </c>
      <c r="E24" s="195">
        <f t="shared" si="6"/>
        <v>912.63</v>
      </c>
      <c r="F24" s="195">
        <f t="shared" si="3"/>
        <v>912.63</v>
      </c>
      <c r="G24" s="195">
        <f t="shared" si="1"/>
        <v>191652.65851686397</v>
      </c>
      <c r="I24" s="84">
        <f t="shared" si="2"/>
        <v>14279.556558</v>
      </c>
      <c r="J24" s="84" t="e">
        <f>I24/#REF!</f>
        <v>#REF!</v>
      </c>
      <c r="K24" s="84" t="e">
        <f>F24/#REF!</f>
        <v>#REF!</v>
      </c>
    </row>
    <row r="25" spans="1:11" x14ac:dyDescent="0.25">
      <c r="A25" s="192">
        <f t="shared" si="4"/>
        <v>43282</v>
      </c>
      <c r="B25" s="193">
        <v>7</v>
      </c>
      <c r="C25" s="194">
        <f t="shared" si="5"/>
        <v>191652.65851686397</v>
      </c>
      <c r="D25" s="195">
        <f t="shared" si="0"/>
        <v>0</v>
      </c>
      <c r="E25" s="195">
        <f t="shared" si="6"/>
        <v>912.63</v>
      </c>
      <c r="F25" s="195">
        <f t="shared" si="3"/>
        <v>912.63</v>
      </c>
      <c r="G25" s="195">
        <f t="shared" si="1"/>
        <v>190740.02851686397</v>
      </c>
      <c r="I25" s="84">
        <f t="shared" si="2"/>
        <v>14279.556558</v>
      </c>
      <c r="J25" s="84" t="e">
        <f>I25/#REF!</f>
        <v>#REF!</v>
      </c>
      <c r="K25" s="84" t="e">
        <f>F25/#REF!</f>
        <v>#REF!</v>
      </c>
    </row>
    <row r="26" spans="1:11" x14ac:dyDescent="0.25">
      <c r="A26" s="192">
        <f t="shared" si="4"/>
        <v>43313</v>
      </c>
      <c r="B26" s="193">
        <v>8</v>
      </c>
      <c r="C26" s="194">
        <f t="shared" si="5"/>
        <v>190740.02851686397</v>
      </c>
      <c r="D26" s="195">
        <f t="shared" si="0"/>
        <v>0</v>
      </c>
      <c r="E26" s="195">
        <f t="shared" si="6"/>
        <v>912.63</v>
      </c>
      <c r="F26" s="195">
        <f t="shared" si="3"/>
        <v>912.63</v>
      </c>
      <c r="G26" s="195">
        <f t="shared" si="1"/>
        <v>189827.39851686396</v>
      </c>
      <c r="I26" s="84">
        <f t="shared" si="2"/>
        <v>14279.556558</v>
      </c>
      <c r="J26" s="84" t="e">
        <f>I26/#REF!</f>
        <v>#REF!</v>
      </c>
      <c r="K26" s="84" t="e">
        <f>F26/#REF!</f>
        <v>#REF!</v>
      </c>
    </row>
    <row r="27" spans="1:11" x14ac:dyDescent="0.25">
      <c r="A27" s="192">
        <f t="shared" si="4"/>
        <v>43344</v>
      </c>
      <c r="B27" s="193">
        <v>9</v>
      </c>
      <c r="C27" s="194">
        <f t="shared" si="5"/>
        <v>189827.39851686396</v>
      </c>
      <c r="D27" s="195">
        <f t="shared" si="0"/>
        <v>0</v>
      </c>
      <c r="E27" s="195">
        <f t="shared" si="6"/>
        <v>912.63</v>
      </c>
      <c r="F27" s="195">
        <f t="shared" si="3"/>
        <v>912.63</v>
      </c>
      <c r="G27" s="195">
        <f t="shared" si="1"/>
        <v>188914.76851686396</v>
      </c>
      <c r="I27" s="84">
        <f t="shared" si="2"/>
        <v>14279.556558</v>
      </c>
      <c r="J27" s="84" t="e">
        <f>I27/#REF!</f>
        <v>#REF!</v>
      </c>
      <c r="K27" s="84" t="e">
        <f>F27/#REF!</f>
        <v>#REF!</v>
      </c>
    </row>
    <row r="28" spans="1:11" x14ac:dyDescent="0.25">
      <c r="A28" s="192">
        <f t="shared" si="4"/>
        <v>43374</v>
      </c>
      <c r="B28" s="193">
        <v>10</v>
      </c>
      <c r="C28" s="194">
        <f t="shared" si="5"/>
        <v>188914.76851686396</v>
      </c>
      <c r="D28" s="195">
        <f t="shared" si="0"/>
        <v>0</v>
      </c>
      <c r="E28" s="195">
        <f t="shared" si="6"/>
        <v>912.63</v>
      </c>
      <c r="F28" s="195">
        <f t="shared" si="3"/>
        <v>912.63</v>
      </c>
      <c r="G28" s="195">
        <f t="shared" si="1"/>
        <v>188002.13851686395</v>
      </c>
      <c r="I28" s="84">
        <f t="shared" si="2"/>
        <v>14279.556558</v>
      </c>
      <c r="J28" s="84" t="e">
        <f>I28/#REF!</f>
        <v>#REF!</v>
      </c>
      <c r="K28" s="84" t="e">
        <f>F28/#REF!</f>
        <v>#REF!</v>
      </c>
    </row>
    <row r="29" spans="1:11" x14ac:dyDescent="0.25">
      <c r="A29" s="192">
        <f t="shared" si="4"/>
        <v>43405</v>
      </c>
      <c r="B29" s="193">
        <v>11</v>
      </c>
      <c r="C29" s="194">
        <f t="shared" si="5"/>
        <v>188002.13851686395</v>
      </c>
      <c r="D29" s="195">
        <f t="shared" si="0"/>
        <v>0</v>
      </c>
      <c r="E29" s="195">
        <f t="shared" si="6"/>
        <v>912.63</v>
      </c>
      <c r="F29" s="195">
        <f t="shared" si="3"/>
        <v>912.63</v>
      </c>
      <c r="G29" s="195">
        <f t="shared" si="1"/>
        <v>187089.50851686395</v>
      </c>
      <c r="I29" s="84">
        <f t="shared" si="2"/>
        <v>14279.556558</v>
      </c>
      <c r="J29" s="84" t="e">
        <f>I29/#REF!</f>
        <v>#REF!</v>
      </c>
      <c r="K29" s="84" t="e">
        <f>F29/#REF!</f>
        <v>#REF!</v>
      </c>
    </row>
    <row r="30" spans="1:11" x14ac:dyDescent="0.25">
      <c r="A30" s="192">
        <f t="shared" si="4"/>
        <v>43435</v>
      </c>
      <c r="B30" s="193">
        <v>12</v>
      </c>
      <c r="C30" s="194">
        <f t="shared" si="5"/>
        <v>187089.50851686395</v>
      </c>
      <c r="D30" s="195">
        <f t="shared" si="0"/>
        <v>0</v>
      </c>
      <c r="E30" s="195">
        <f t="shared" si="6"/>
        <v>912.63</v>
      </c>
      <c r="F30" s="195">
        <f t="shared" si="3"/>
        <v>912.63</v>
      </c>
      <c r="G30" s="195">
        <f t="shared" si="1"/>
        <v>186176.87851686394</v>
      </c>
      <c r="I30" s="84">
        <f t="shared" si="2"/>
        <v>14279.556558</v>
      </c>
      <c r="J30" s="84" t="e">
        <f>I30/#REF!</f>
        <v>#REF!</v>
      </c>
      <c r="K30" s="84" t="e">
        <f>F30/#REF!</f>
        <v>#REF!</v>
      </c>
    </row>
    <row r="31" spans="1:11" x14ac:dyDescent="0.25">
      <c r="A31" s="192">
        <f t="shared" si="4"/>
        <v>43466</v>
      </c>
      <c r="B31" s="193">
        <v>13</v>
      </c>
      <c r="C31" s="194">
        <f t="shared" si="5"/>
        <v>186176.87851686394</v>
      </c>
      <c r="D31" s="195">
        <f t="shared" si="0"/>
        <v>0</v>
      </c>
      <c r="E31" s="195">
        <f t="shared" si="6"/>
        <v>912.63</v>
      </c>
      <c r="F31" s="195">
        <f t="shared" si="3"/>
        <v>912.63</v>
      </c>
      <c r="G31" s="195">
        <f t="shared" si="1"/>
        <v>185264.24851686394</v>
      </c>
      <c r="I31" s="84">
        <f t="shared" si="2"/>
        <v>14279.556558</v>
      </c>
      <c r="J31" s="84" t="e">
        <f>I31/#REF!</f>
        <v>#REF!</v>
      </c>
      <c r="K31" s="84" t="e">
        <f>F31/#REF!</f>
        <v>#REF!</v>
      </c>
    </row>
    <row r="32" spans="1:11" x14ac:dyDescent="0.25">
      <c r="A32" s="192">
        <f t="shared" si="4"/>
        <v>43497</v>
      </c>
      <c r="B32" s="193">
        <v>14</v>
      </c>
      <c r="C32" s="194">
        <f t="shared" si="5"/>
        <v>185264.24851686394</v>
      </c>
      <c r="D32" s="195">
        <f t="shared" si="0"/>
        <v>0</v>
      </c>
      <c r="E32" s="195">
        <f t="shared" si="6"/>
        <v>912.63</v>
      </c>
      <c r="F32" s="195">
        <f t="shared" si="3"/>
        <v>912.63</v>
      </c>
      <c r="G32" s="195">
        <f t="shared" si="1"/>
        <v>184351.61851686393</v>
      </c>
      <c r="I32" s="84">
        <f t="shared" si="2"/>
        <v>14279.556558</v>
      </c>
      <c r="J32" s="84" t="e">
        <f>I32/#REF!</f>
        <v>#REF!</v>
      </c>
      <c r="K32" s="84" t="e">
        <f>F32/#REF!</f>
        <v>#REF!</v>
      </c>
    </row>
    <row r="33" spans="1:11" x14ac:dyDescent="0.25">
      <c r="A33" s="192">
        <f t="shared" si="4"/>
        <v>43525</v>
      </c>
      <c r="B33" s="193">
        <v>15</v>
      </c>
      <c r="C33" s="194">
        <f t="shared" si="5"/>
        <v>184351.61851686393</v>
      </c>
      <c r="D33" s="195">
        <f t="shared" si="0"/>
        <v>0</v>
      </c>
      <c r="E33" s="195">
        <f t="shared" si="6"/>
        <v>912.63</v>
      </c>
      <c r="F33" s="195">
        <f t="shared" si="3"/>
        <v>912.63</v>
      </c>
      <c r="G33" s="195">
        <f t="shared" si="1"/>
        <v>183438.98851686393</v>
      </c>
      <c r="I33" s="84">
        <f t="shared" si="2"/>
        <v>14279.556558</v>
      </c>
      <c r="J33" s="84" t="e">
        <f>I33/#REF!</f>
        <v>#REF!</v>
      </c>
      <c r="K33" s="84" t="e">
        <f>F33/#REF!</f>
        <v>#REF!</v>
      </c>
    </row>
    <row r="34" spans="1:11" x14ac:dyDescent="0.25">
      <c r="A34" s="192">
        <f t="shared" si="4"/>
        <v>43556</v>
      </c>
      <c r="B34" s="193">
        <v>16</v>
      </c>
      <c r="C34" s="194">
        <f t="shared" si="5"/>
        <v>183438.98851686393</v>
      </c>
      <c r="D34" s="195">
        <f t="shared" si="0"/>
        <v>0</v>
      </c>
      <c r="E34" s="195">
        <f t="shared" si="6"/>
        <v>912.63</v>
      </c>
      <c r="F34" s="195">
        <f t="shared" si="3"/>
        <v>912.63</v>
      </c>
      <c r="G34" s="195">
        <f t="shared" si="1"/>
        <v>182526.35851686393</v>
      </c>
      <c r="I34" s="84">
        <f t="shared" si="2"/>
        <v>14279.556558</v>
      </c>
      <c r="J34" s="84" t="e">
        <f>I34/#REF!</f>
        <v>#REF!</v>
      </c>
      <c r="K34" s="84" t="e">
        <f>F34/#REF!</f>
        <v>#REF!</v>
      </c>
    </row>
    <row r="35" spans="1:11" x14ac:dyDescent="0.25">
      <c r="A35" s="192">
        <f t="shared" si="4"/>
        <v>43586</v>
      </c>
      <c r="B35" s="193">
        <v>17</v>
      </c>
      <c r="C35" s="194">
        <f t="shared" si="5"/>
        <v>182526.35851686393</v>
      </c>
      <c r="D35" s="195">
        <f t="shared" si="0"/>
        <v>0</v>
      </c>
      <c r="E35" s="195">
        <f t="shared" si="6"/>
        <v>912.63</v>
      </c>
      <c r="F35" s="195">
        <f t="shared" si="3"/>
        <v>912.63</v>
      </c>
      <c r="G35" s="195">
        <f t="shared" si="1"/>
        <v>181613.72851686392</v>
      </c>
      <c r="I35" s="84">
        <f t="shared" si="2"/>
        <v>14279.556558</v>
      </c>
      <c r="J35" s="84" t="e">
        <f>I35/#REF!</f>
        <v>#REF!</v>
      </c>
      <c r="K35" s="84" t="e">
        <f>F35/#REF!</f>
        <v>#REF!</v>
      </c>
    </row>
    <row r="36" spans="1:11" x14ac:dyDescent="0.25">
      <c r="A36" s="192">
        <f t="shared" si="4"/>
        <v>43617</v>
      </c>
      <c r="B36" s="193">
        <v>18</v>
      </c>
      <c r="C36" s="194">
        <f t="shared" si="5"/>
        <v>181613.72851686392</v>
      </c>
      <c r="D36" s="195">
        <f t="shared" si="0"/>
        <v>0</v>
      </c>
      <c r="E36" s="195">
        <f t="shared" si="6"/>
        <v>912.63</v>
      </c>
      <c r="F36" s="195">
        <f t="shared" si="3"/>
        <v>912.63</v>
      </c>
      <c r="G36" s="195">
        <f t="shared" si="1"/>
        <v>180701.09851686392</v>
      </c>
      <c r="I36" s="84">
        <f t="shared" si="2"/>
        <v>14279.556558</v>
      </c>
      <c r="J36" s="84" t="e">
        <f>I36/#REF!</f>
        <v>#REF!</v>
      </c>
      <c r="K36" s="84" t="e">
        <f>F36/#REF!</f>
        <v>#REF!</v>
      </c>
    </row>
    <row r="37" spans="1:11" x14ac:dyDescent="0.25">
      <c r="A37" s="192">
        <f t="shared" si="4"/>
        <v>43647</v>
      </c>
      <c r="B37" s="193">
        <v>19</v>
      </c>
      <c r="C37" s="194">
        <f t="shared" si="5"/>
        <v>180701.09851686392</v>
      </c>
      <c r="D37" s="195">
        <f t="shared" si="0"/>
        <v>0</v>
      </c>
      <c r="E37" s="195">
        <f t="shared" si="6"/>
        <v>912.63</v>
      </c>
      <c r="F37" s="195">
        <f t="shared" si="3"/>
        <v>912.63</v>
      </c>
      <c r="G37" s="195">
        <f t="shared" si="1"/>
        <v>179788.46851686391</v>
      </c>
      <c r="I37" s="84">
        <f t="shared" si="2"/>
        <v>14279.556558</v>
      </c>
      <c r="J37" s="84" t="e">
        <f>I37/#REF!</f>
        <v>#REF!</v>
      </c>
      <c r="K37" s="84" t="e">
        <f>F37/#REF!</f>
        <v>#REF!</v>
      </c>
    </row>
    <row r="38" spans="1:11" x14ac:dyDescent="0.25">
      <c r="A38" s="192">
        <f t="shared" si="4"/>
        <v>43678</v>
      </c>
      <c r="B38" s="193">
        <v>20</v>
      </c>
      <c r="C38" s="194">
        <f t="shared" si="5"/>
        <v>179788.46851686391</v>
      </c>
      <c r="D38" s="195">
        <f t="shared" si="0"/>
        <v>0</v>
      </c>
      <c r="E38" s="195">
        <f t="shared" si="6"/>
        <v>912.63</v>
      </c>
      <c r="F38" s="195">
        <f t="shared" si="3"/>
        <v>912.63</v>
      </c>
      <c r="G38" s="195">
        <f t="shared" si="1"/>
        <v>178875.83851686391</v>
      </c>
      <c r="I38" s="84">
        <f t="shared" si="2"/>
        <v>14279.556558</v>
      </c>
      <c r="J38" s="84" t="e">
        <f>I38/#REF!</f>
        <v>#REF!</v>
      </c>
      <c r="K38" s="84" t="e">
        <f>F38/#REF!</f>
        <v>#REF!</v>
      </c>
    </row>
    <row r="39" spans="1:11" x14ac:dyDescent="0.25">
      <c r="A39" s="192">
        <f t="shared" si="4"/>
        <v>43709</v>
      </c>
      <c r="B39" s="193">
        <v>21</v>
      </c>
      <c r="C39" s="194">
        <f t="shared" si="5"/>
        <v>178875.83851686391</v>
      </c>
      <c r="D39" s="195">
        <f t="shared" si="0"/>
        <v>0</v>
      </c>
      <c r="E39" s="195">
        <f t="shared" si="6"/>
        <v>912.63</v>
      </c>
      <c r="F39" s="195">
        <f t="shared" si="3"/>
        <v>912.63</v>
      </c>
      <c r="G39" s="195">
        <f t="shared" si="1"/>
        <v>177963.2085168639</v>
      </c>
      <c r="I39" s="84">
        <f t="shared" si="2"/>
        <v>14279.556558</v>
      </c>
      <c r="J39" s="84" t="e">
        <f>I39/#REF!</f>
        <v>#REF!</v>
      </c>
      <c r="K39" s="84" t="e">
        <f>F39/#REF!</f>
        <v>#REF!</v>
      </c>
    </row>
    <row r="40" spans="1:11" x14ac:dyDescent="0.25">
      <c r="A40" s="192">
        <f t="shared" si="4"/>
        <v>43739</v>
      </c>
      <c r="B40" s="193">
        <v>22</v>
      </c>
      <c r="C40" s="194">
        <f t="shared" si="5"/>
        <v>177963.2085168639</v>
      </c>
      <c r="D40" s="195">
        <f t="shared" si="0"/>
        <v>0</v>
      </c>
      <c r="E40" s="195">
        <f t="shared" si="6"/>
        <v>912.63</v>
      </c>
      <c r="F40" s="195">
        <f t="shared" si="3"/>
        <v>912.63</v>
      </c>
      <c r="G40" s="195">
        <f t="shared" si="1"/>
        <v>177050.5785168639</v>
      </c>
      <c r="I40" s="84">
        <f t="shared" si="2"/>
        <v>14279.556558</v>
      </c>
      <c r="J40" s="84" t="e">
        <f>I40/#REF!</f>
        <v>#REF!</v>
      </c>
      <c r="K40" s="84" t="e">
        <f>F40/#REF!</f>
        <v>#REF!</v>
      </c>
    </row>
    <row r="41" spans="1:11" x14ac:dyDescent="0.25">
      <c r="A41" s="192">
        <f t="shared" si="4"/>
        <v>43770</v>
      </c>
      <c r="B41" s="193">
        <v>23</v>
      </c>
      <c r="C41" s="194">
        <f t="shared" si="5"/>
        <v>177050.5785168639</v>
      </c>
      <c r="D41" s="195">
        <f t="shared" si="0"/>
        <v>0</v>
      </c>
      <c r="E41" s="195">
        <f t="shared" si="6"/>
        <v>912.63</v>
      </c>
      <c r="F41" s="195">
        <f t="shared" si="3"/>
        <v>912.63</v>
      </c>
      <c r="G41" s="195">
        <f t="shared" si="1"/>
        <v>176137.94851686389</v>
      </c>
      <c r="I41" s="84">
        <f t="shared" si="2"/>
        <v>14279.556558</v>
      </c>
      <c r="J41" s="84" t="e">
        <f>I41/#REF!</f>
        <v>#REF!</v>
      </c>
      <c r="K41" s="84" t="e">
        <f>F41/#REF!</f>
        <v>#REF!</v>
      </c>
    </row>
    <row r="42" spans="1:11" x14ac:dyDescent="0.25">
      <c r="A42" s="192">
        <f t="shared" si="4"/>
        <v>43800</v>
      </c>
      <c r="B42" s="193">
        <v>24</v>
      </c>
      <c r="C42" s="194">
        <f t="shared" si="5"/>
        <v>176137.94851686389</v>
      </c>
      <c r="D42" s="195">
        <f t="shared" si="0"/>
        <v>0</v>
      </c>
      <c r="E42" s="195">
        <f t="shared" si="6"/>
        <v>912.63</v>
      </c>
      <c r="F42" s="195">
        <f t="shared" si="3"/>
        <v>912.63</v>
      </c>
      <c r="G42" s="195">
        <f t="shared" si="1"/>
        <v>175225.31851686389</v>
      </c>
      <c r="I42" s="84">
        <f t="shared" si="2"/>
        <v>14279.556558</v>
      </c>
      <c r="J42" s="84" t="e">
        <f>I42/#REF!</f>
        <v>#REF!</v>
      </c>
      <c r="K42" s="84" t="e">
        <f>F42/#REF!</f>
        <v>#REF!</v>
      </c>
    </row>
    <row r="43" spans="1:11" x14ac:dyDescent="0.25">
      <c r="A43" s="192">
        <f t="shared" si="4"/>
        <v>43831</v>
      </c>
      <c r="B43" s="193">
        <v>25</v>
      </c>
      <c r="C43" s="194">
        <f t="shared" si="5"/>
        <v>175225.31851686389</v>
      </c>
      <c r="D43" s="195">
        <f t="shared" si="0"/>
        <v>0</v>
      </c>
      <c r="E43" s="195">
        <f t="shared" si="6"/>
        <v>912.63</v>
      </c>
      <c r="F43" s="195">
        <f t="shared" si="3"/>
        <v>912.63</v>
      </c>
      <c r="G43" s="195">
        <f t="shared" si="1"/>
        <v>174312.68851686388</v>
      </c>
      <c r="I43" s="84">
        <f t="shared" si="2"/>
        <v>14279.556558</v>
      </c>
      <c r="J43" s="84" t="e">
        <f>I43/#REF!</f>
        <v>#REF!</v>
      </c>
      <c r="K43" s="84" t="e">
        <f>F43/#REF!</f>
        <v>#REF!</v>
      </c>
    </row>
    <row r="44" spans="1:11" x14ac:dyDescent="0.25">
      <c r="A44" s="192">
        <f t="shared" si="4"/>
        <v>43862</v>
      </c>
      <c r="B44" s="193">
        <v>26</v>
      </c>
      <c r="C44" s="194">
        <f t="shared" si="5"/>
        <v>174312.68851686388</v>
      </c>
      <c r="D44" s="195">
        <f t="shared" si="0"/>
        <v>0</v>
      </c>
      <c r="E44" s="195">
        <f t="shared" si="6"/>
        <v>912.63</v>
      </c>
      <c r="F44" s="195">
        <f t="shared" si="3"/>
        <v>912.63</v>
      </c>
      <c r="G44" s="195">
        <f t="shared" si="1"/>
        <v>173400.05851686388</v>
      </c>
      <c r="I44" s="84">
        <f t="shared" si="2"/>
        <v>14279.556558</v>
      </c>
      <c r="J44" s="84" t="e">
        <f>I44/#REF!</f>
        <v>#REF!</v>
      </c>
      <c r="K44" s="84" t="e">
        <f>F44/#REF!</f>
        <v>#REF!</v>
      </c>
    </row>
    <row r="45" spans="1:11" x14ac:dyDescent="0.25">
      <c r="A45" s="192">
        <f t="shared" si="4"/>
        <v>43891</v>
      </c>
      <c r="B45" s="193">
        <v>27</v>
      </c>
      <c r="C45" s="194">
        <f t="shared" si="5"/>
        <v>173400.05851686388</v>
      </c>
      <c r="D45" s="195">
        <f t="shared" si="0"/>
        <v>0</v>
      </c>
      <c r="E45" s="195">
        <f t="shared" si="6"/>
        <v>912.63</v>
      </c>
      <c r="F45" s="195">
        <f t="shared" si="3"/>
        <v>912.63</v>
      </c>
      <c r="G45" s="195">
        <f t="shared" si="1"/>
        <v>172487.42851686387</v>
      </c>
      <c r="I45" s="84">
        <f t="shared" si="2"/>
        <v>14279.556558</v>
      </c>
      <c r="J45" s="84" t="e">
        <f>I45/#REF!</f>
        <v>#REF!</v>
      </c>
      <c r="K45" s="84" t="e">
        <f>F45/#REF!</f>
        <v>#REF!</v>
      </c>
    </row>
    <row r="46" spans="1:11" x14ac:dyDescent="0.25">
      <c r="A46" s="192">
        <f t="shared" si="4"/>
        <v>43922</v>
      </c>
      <c r="B46" s="193">
        <v>28</v>
      </c>
      <c r="C46" s="194">
        <f t="shared" si="5"/>
        <v>172487.42851686387</v>
      </c>
      <c r="D46" s="195">
        <f t="shared" si="0"/>
        <v>0</v>
      </c>
      <c r="E46" s="195">
        <f t="shared" si="6"/>
        <v>912.63</v>
      </c>
      <c r="F46" s="195">
        <f t="shared" si="3"/>
        <v>912.63</v>
      </c>
      <c r="G46" s="195">
        <f t="shared" si="1"/>
        <v>171574.79851686387</v>
      </c>
      <c r="I46" s="84">
        <f t="shared" si="2"/>
        <v>14279.556558</v>
      </c>
      <c r="J46" s="84" t="e">
        <f>I46/#REF!</f>
        <v>#REF!</v>
      </c>
      <c r="K46" s="84" t="e">
        <f>F46/#REF!</f>
        <v>#REF!</v>
      </c>
    </row>
    <row r="47" spans="1:11" x14ac:dyDescent="0.25">
      <c r="A47" s="192">
        <f t="shared" si="4"/>
        <v>43952</v>
      </c>
      <c r="B47" s="193">
        <v>29</v>
      </c>
      <c r="C47" s="194">
        <f t="shared" si="5"/>
        <v>171574.79851686387</v>
      </c>
      <c r="D47" s="195">
        <f t="shared" si="0"/>
        <v>0</v>
      </c>
      <c r="E47" s="195">
        <f t="shared" si="6"/>
        <v>912.63</v>
      </c>
      <c r="F47" s="195">
        <f t="shared" si="3"/>
        <v>912.63</v>
      </c>
      <c r="G47" s="195">
        <f t="shared" si="1"/>
        <v>170662.16851686387</v>
      </c>
      <c r="I47" s="84">
        <f t="shared" si="2"/>
        <v>14279.556558</v>
      </c>
      <c r="J47" s="84" t="e">
        <f>I47/#REF!</f>
        <v>#REF!</v>
      </c>
      <c r="K47" s="84" t="e">
        <f>F47/#REF!</f>
        <v>#REF!</v>
      </c>
    </row>
    <row r="48" spans="1:11" x14ac:dyDescent="0.25">
      <c r="A48" s="192">
        <f t="shared" si="4"/>
        <v>43983</v>
      </c>
      <c r="B48" s="193">
        <v>30</v>
      </c>
      <c r="C48" s="194">
        <f t="shared" si="5"/>
        <v>170662.16851686387</v>
      </c>
      <c r="D48" s="195">
        <f t="shared" si="0"/>
        <v>0</v>
      </c>
      <c r="E48" s="195">
        <f t="shared" si="6"/>
        <v>912.63</v>
      </c>
      <c r="F48" s="195">
        <f t="shared" si="3"/>
        <v>912.63</v>
      </c>
      <c r="G48" s="195">
        <f t="shared" si="1"/>
        <v>169749.53851686386</v>
      </c>
      <c r="I48" s="84">
        <f t="shared" si="2"/>
        <v>14279.556558</v>
      </c>
      <c r="J48" s="84" t="e">
        <f>I48/#REF!</f>
        <v>#REF!</v>
      </c>
      <c r="K48" s="84" t="e">
        <f>F48/#REF!</f>
        <v>#REF!</v>
      </c>
    </row>
    <row r="49" spans="1:11" x14ac:dyDescent="0.25">
      <c r="A49" s="192">
        <f t="shared" si="4"/>
        <v>44013</v>
      </c>
      <c r="B49" s="193">
        <v>31</v>
      </c>
      <c r="C49" s="194">
        <f t="shared" si="5"/>
        <v>169749.53851686386</v>
      </c>
      <c r="D49" s="195">
        <f t="shared" si="0"/>
        <v>0</v>
      </c>
      <c r="E49" s="195">
        <v>0</v>
      </c>
      <c r="F49" s="195">
        <v>0</v>
      </c>
      <c r="G49" s="195">
        <f t="shared" si="1"/>
        <v>169749.53851686386</v>
      </c>
      <c r="I49" s="84">
        <f t="shared" si="2"/>
        <v>0</v>
      </c>
      <c r="J49" s="84" t="e">
        <f>I49/#REF!</f>
        <v>#REF!</v>
      </c>
      <c r="K49" s="84" t="e">
        <f>F49/#REF!</f>
        <v>#REF!</v>
      </c>
    </row>
    <row r="50" spans="1:11" x14ac:dyDescent="0.25">
      <c r="A50" s="192">
        <f t="shared" si="4"/>
        <v>44044</v>
      </c>
      <c r="B50" s="193">
        <v>32</v>
      </c>
      <c r="C50" s="194">
        <f t="shared" si="5"/>
        <v>169749.53851686386</v>
      </c>
      <c r="D50" s="195">
        <f t="shared" si="0"/>
        <v>0</v>
      </c>
      <c r="E50" s="195">
        <v>0</v>
      </c>
      <c r="F50" s="195">
        <f t="shared" si="3"/>
        <v>0</v>
      </c>
      <c r="G50" s="195">
        <f t="shared" si="1"/>
        <v>169749.53851686386</v>
      </c>
      <c r="I50" s="84">
        <f t="shared" si="2"/>
        <v>0</v>
      </c>
      <c r="J50" s="84" t="e">
        <f>I50/#REF!</f>
        <v>#REF!</v>
      </c>
      <c r="K50" s="84" t="e">
        <f>F50/#REF!</f>
        <v>#REF!</v>
      </c>
    </row>
    <row r="51" spans="1:11" x14ac:dyDescent="0.25">
      <c r="A51" s="192">
        <f t="shared" si="4"/>
        <v>44075</v>
      </c>
      <c r="B51" s="193">
        <v>33</v>
      </c>
      <c r="C51" s="194">
        <f t="shared" si="5"/>
        <v>169749.53851686386</v>
      </c>
      <c r="D51" s="195">
        <f t="shared" si="0"/>
        <v>0</v>
      </c>
      <c r="E51" s="195">
        <v>0</v>
      </c>
      <c r="F51" s="195">
        <f t="shared" si="3"/>
        <v>0</v>
      </c>
      <c r="G51" s="195">
        <f t="shared" si="1"/>
        <v>169749.53851686386</v>
      </c>
      <c r="I51" s="84">
        <f t="shared" si="2"/>
        <v>0</v>
      </c>
      <c r="J51" s="84" t="e">
        <f>I51/#REF!</f>
        <v>#REF!</v>
      </c>
      <c r="K51" s="84" t="e">
        <f>F51/#REF!</f>
        <v>#REF!</v>
      </c>
    </row>
    <row r="52" spans="1:11" x14ac:dyDescent="0.25">
      <c r="A52" s="192">
        <f t="shared" si="4"/>
        <v>44105</v>
      </c>
      <c r="B52" s="193">
        <v>34</v>
      </c>
      <c r="C52" s="194">
        <f t="shared" si="5"/>
        <v>169749.53851686386</v>
      </c>
      <c r="D52" s="195">
        <f t="shared" si="0"/>
        <v>0</v>
      </c>
      <c r="E52" s="195">
        <v>0</v>
      </c>
      <c r="F52" s="195">
        <f t="shared" si="3"/>
        <v>0</v>
      </c>
      <c r="G52" s="195">
        <f t="shared" si="1"/>
        <v>169749.53851686386</v>
      </c>
      <c r="I52" s="84">
        <f t="shared" si="2"/>
        <v>0</v>
      </c>
      <c r="J52" s="84" t="e">
        <f>I52/#REF!</f>
        <v>#REF!</v>
      </c>
      <c r="K52" s="84" t="e">
        <f>F52/#REF!</f>
        <v>#REF!</v>
      </c>
    </row>
    <row r="53" spans="1:11" x14ac:dyDescent="0.25">
      <c r="A53" s="192">
        <f t="shared" si="4"/>
        <v>44136</v>
      </c>
      <c r="B53" s="193">
        <v>35</v>
      </c>
      <c r="C53" s="194">
        <f t="shared" si="5"/>
        <v>169749.53851686386</v>
      </c>
      <c r="D53" s="195">
        <f t="shared" si="0"/>
        <v>0</v>
      </c>
      <c r="E53" s="195">
        <v>0</v>
      </c>
      <c r="F53" s="195">
        <f t="shared" si="3"/>
        <v>0</v>
      </c>
      <c r="G53" s="195">
        <f t="shared" si="1"/>
        <v>169749.53851686386</v>
      </c>
      <c r="I53" s="84">
        <f t="shared" si="2"/>
        <v>0</v>
      </c>
      <c r="J53" s="84" t="e">
        <f>I53/#REF!</f>
        <v>#REF!</v>
      </c>
      <c r="K53" s="84" t="e">
        <f>F53/#REF!</f>
        <v>#REF!</v>
      </c>
    </row>
    <row r="54" spans="1:11" x14ac:dyDescent="0.25">
      <c r="A54" s="192">
        <f t="shared" si="4"/>
        <v>44166</v>
      </c>
      <c r="B54" s="193">
        <v>36</v>
      </c>
      <c r="C54" s="194">
        <f t="shared" si="5"/>
        <v>169749.53851686386</v>
      </c>
      <c r="D54" s="195">
        <f t="shared" si="0"/>
        <v>0</v>
      </c>
      <c r="E54" s="195">
        <v>0</v>
      </c>
      <c r="F54" s="195">
        <f t="shared" si="3"/>
        <v>0</v>
      </c>
      <c r="G54" s="195">
        <f t="shared" si="1"/>
        <v>169749.53851686386</v>
      </c>
      <c r="I54" s="84">
        <f t="shared" si="2"/>
        <v>0</v>
      </c>
      <c r="J54" s="84" t="e">
        <f>I54/#REF!</f>
        <v>#REF!</v>
      </c>
      <c r="K54" s="84" t="e">
        <f>F54/#REF!</f>
        <v>#REF!</v>
      </c>
    </row>
    <row r="55" spans="1:11" x14ac:dyDescent="0.25">
      <c r="A55" s="192">
        <f t="shared" si="4"/>
        <v>44197</v>
      </c>
      <c r="B55" s="193">
        <v>37</v>
      </c>
      <c r="C55" s="194">
        <f t="shared" si="5"/>
        <v>169749.53851686386</v>
      </c>
      <c r="D55" s="195">
        <f t="shared" si="0"/>
        <v>0</v>
      </c>
      <c r="E55" s="195">
        <v>0</v>
      </c>
      <c r="F55" s="195">
        <f t="shared" si="3"/>
        <v>0</v>
      </c>
      <c r="G55" s="195">
        <f t="shared" si="1"/>
        <v>169749.53851686386</v>
      </c>
      <c r="I55" s="84">
        <f t="shared" si="2"/>
        <v>0</v>
      </c>
      <c r="J55" s="84" t="e">
        <f>I55/#REF!</f>
        <v>#REF!</v>
      </c>
      <c r="K55" s="84" t="e">
        <f>F55/#REF!</f>
        <v>#REF!</v>
      </c>
    </row>
    <row r="56" spans="1:11" x14ac:dyDescent="0.25">
      <c r="A56" s="192">
        <f t="shared" si="4"/>
        <v>44228</v>
      </c>
      <c r="B56" s="193">
        <v>38</v>
      </c>
      <c r="C56" s="194">
        <f t="shared" si="5"/>
        <v>169749.53851686386</v>
      </c>
      <c r="D56" s="195">
        <f t="shared" si="0"/>
        <v>0</v>
      </c>
      <c r="E56" s="195">
        <v>0</v>
      </c>
      <c r="F56" s="195">
        <f t="shared" si="3"/>
        <v>0</v>
      </c>
      <c r="G56" s="195">
        <f t="shared" si="1"/>
        <v>169749.53851686386</v>
      </c>
      <c r="I56" s="84">
        <f t="shared" si="2"/>
        <v>0</v>
      </c>
      <c r="J56" s="84" t="e">
        <f>I56/#REF!</f>
        <v>#REF!</v>
      </c>
      <c r="K56" s="84" t="e">
        <f>F56/#REF!</f>
        <v>#REF!</v>
      </c>
    </row>
    <row r="57" spans="1:11" x14ac:dyDescent="0.25">
      <c r="A57" s="192">
        <f t="shared" si="4"/>
        <v>44256</v>
      </c>
      <c r="B57" s="193">
        <v>39</v>
      </c>
      <c r="C57" s="194">
        <f t="shared" si="5"/>
        <v>169749.53851686386</v>
      </c>
      <c r="D57" s="195">
        <f t="shared" si="0"/>
        <v>0</v>
      </c>
      <c r="E57" s="195">
        <v>0</v>
      </c>
      <c r="F57" s="195">
        <f t="shared" si="3"/>
        <v>0</v>
      </c>
      <c r="G57" s="195">
        <f t="shared" si="1"/>
        <v>169749.53851686386</v>
      </c>
      <c r="I57" s="84">
        <f t="shared" si="2"/>
        <v>0</v>
      </c>
      <c r="J57" s="84" t="e">
        <f>I57/#REF!</f>
        <v>#REF!</v>
      </c>
      <c r="K57" s="84" t="e">
        <f>F57/#REF!</f>
        <v>#REF!</v>
      </c>
    </row>
    <row r="58" spans="1:11" x14ac:dyDescent="0.25">
      <c r="A58" s="192">
        <f t="shared" si="4"/>
        <v>44287</v>
      </c>
      <c r="B58" s="193">
        <v>40</v>
      </c>
      <c r="C58" s="194">
        <f t="shared" si="5"/>
        <v>169749.53851686386</v>
      </c>
      <c r="D58" s="195">
        <f t="shared" si="0"/>
        <v>0</v>
      </c>
      <c r="E58" s="195">
        <v>0</v>
      </c>
      <c r="F58" s="195">
        <f t="shared" si="3"/>
        <v>0</v>
      </c>
      <c r="G58" s="195">
        <f t="shared" si="1"/>
        <v>169749.53851686386</v>
      </c>
      <c r="I58" s="84">
        <f t="shared" si="2"/>
        <v>0</v>
      </c>
      <c r="J58" s="84" t="e">
        <f>I58/#REF!</f>
        <v>#REF!</v>
      </c>
      <c r="K58" s="84" t="e">
        <f>F58/#REF!</f>
        <v>#REF!</v>
      </c>
    </row>
    <row r="59" spans="1:11" x14ac:dyDescent="0.25">
      <c r="A59" s="192">
        <f t="shared" si="4"/>
        <v>44317</v>
      </c>
      <c r="B59" s="193">
        <v>41</v>
      </c>
      <c r="C59" s="194">
        <f t="shared" si="5"/>
        <v>169749.53851686386</v>
      </c>
      <c r="D59" s="195">
        <f t="shared" si="0"/>
        <v>0</v>
      </c>
      <c r="E59" s="195">
        <v>0</v>
      </c>
      <c r="F59" s="195">
        <f t="shared" si="3"/>
        <v>0</v>
      </c>
      <c r="G59" s="195">
        <f t="shared" si="1"/>
        <v>169749.53851686386</v>
      </c>
      <c r="I59" s="84">
        <f t="shared" si="2"/>
        <v>0</v>
      </c>
      <c r="J59" s="84" t="e">
        <f>I59/#REF!</f>
        <v>#REF!</v>
      </c>
      <c r="K59" s="84" t="e">
        <f>F59/#REF!</f>
        <v>#REF!</v>
      </c>
    </row>
    <row r="60" spans="1:11" x14ac:dyDescent="0.25">
      <c r="A60" s="192">
        <f t="shared" si="4"/>
        <v>44348</v>
      </c>
      <c r="B60" s="193">
        <v>42</v>
      </c>
      <c r="C60" s="194">
        <f t="shared" si="5"/>
        <v>169749.53851686386</v>
      </c>
      <c r="D60" s="195">
        <f t="shared" si="0"/>
        <v>0</v>
      </c>
      <c r="E60" s="195">
        <v>0</v>
      </c>
      <c r="F60" s="195">
        <f t="shared" si="3"/>
        <v>0</v>
      </c>
      <c r="G60" s="195">
        <f t="shared" si="1"/>
        <v>169749.53851686386</v>
      </c>
      <c r="I60" s="84">
        <f t="shared" si="2"/>
        <v>0</v>
      </c>
      <c r="J60" s="84" t="e">
        <f>I60/#REF!</f>
        <v>#REF!</v>
      </c>
      <c r="K60" s="84" t="e">
        <f>F60/#REF!</f>
        <v>#REF!</v>
      </c>
    </row>
    <row r="61" spans="1:11" x14ac:dyDescent="0.25">
      <c r="A61" s="192">
        <f t="shared" si="4"/>
        <v>44378</v>
      </c>
      <c r="B61" s="193">
        <v>43</v>
      </c>
      <c r="C61" s="194">
        <f t="shared" si="5"/>
        <v>169749.53851686386</v>
      </c>
      <c r="D61" s="195">
        <f t="shared" si="0"/>
        <v>0</v>
      </c>
      <c r="E61" s="195">
        <v>0</v>
      </c>
      <c r="F61" s="195">
        <f t="shared" si="3"/>
        <v>0</v>
      </c>
      <c r="G61" s="195">
        <f t="shared" si="1"/>
        <v>169749.53851686386</v>
      </c>
      <c r="I61" s="84">
        <f t="shared" si="2"/>
        <v>0</v>
      </c>
      <c r="J61" s="84" t="e">
        <f>I61/#REF!</f>
        <v>#REF!</v>
      </c>
      <c r="K61" s="84" t="e">
        <f>F61/#REF!</f>
        <v>#REF!</v>
      </c>
    </row>
    <row r="62" spans="1:11" x14ac:dyDescent="0.25">
      <c r="A62" s="192">
        <f t="shared" si="4"/>
        <v>44409</v>
      </c>
      <c r="B62" s="193">
        <v>44</v>
      </c>
      <c r="C62" s="194">
        <f t="shared" si="5"/>
        <v>169749.53851686386</v>
      </c>
      <c r="D62" s="195">
        <f t="shared" si="0"/>
        <v>0</v>
      </c>
      <c r="E62" s="195">
        <v>0</v>
      </c>
      <c r="F62" s="195">
        <f t="shared" si="3"/>
        <v>0</v>
      </c>
      <c r="G62" s="195">
        <f t="shared" si="1"/>
        <v>169749.53851686386</v>
      </c>
      <c r="I62" s="84">
        <f t="shared" si="2"/>
        <v>0</v>
      </c>
      <c r="J62" s="84" t="e">
        <f>I62/#REF!</f>
        <v>#REF!</v>
      </c>
      <c r="K62" s="84" t="e">
        <f>F62/#REF!</f>
        <v>#REF!</v>
      </c>
    </row>
    <row r="63" spans="1:11" x14ac:dyDescent="0.25">
      <c r="A63" s="192">
        <f t="shared" si="4"/>
        <v>44440</v>
      </c>
      <c r="B63" s="193">
        <v>45</v>
      </c>
      <c r="C63" s="194">
        <f t="shared" si="5"/>
        <v>169749.53851686386</v>
      </c>
      <c r="D63" s="195">
        <f t="shared" si="0"/>
        <v>0</v>
      </c>
      <c r="E63" s="195">
        <v>0</v>
      </c>
      <c r="F63" s="195">
        <f t="shared" si="3"/>
        <v>0</v>
      </c>
      <c r="G63" s="195">
        <f t="shared" si="1"/>
        <v>169749.53851686386</v>
      </c>
      <c r="I63" s="84">
        <f t="shared" si="2"/>
        <v>0</v>
      </c>
      <c r="J63" s="84" t="e">
        <f>I63/#REF!</f>
        <v>#REF!</v>
      </c>
      <c r="K63" s="84" t="e">
        <f>F63/#REF!</f>
        <v>#REF!</v>
      </c>
    </row>
    <row r="64" spans="1:11" x14ac:dyDescent="0.25">
      <c r="A64" s="192">
        <f t="shared" si="4"/>
        <v>44470</v>
      </c>
      <c r="B64" s="193">
        <v>46</v>
      </c>
      <c r="C64" s="194">
        <f t="shared" si="5"/>
        <v>169749.53851686386</v>
      </c>
      <c r="D64" s="195">
        <f t="shared" si="0"/>
        <v>0</v>
      </c>
      <c r="E64" s="195">
        <v>0</v>
      </c>
      <c r="F64" s="195">
        <f t="shared" si="3"/>
        <v>0</v>
      </c>
      <c r="G64" s="195">
        <f t="shared" si="1"/>
        <v>169749.53851686386</v>
      </c>
      <c r="I64" s="84">
        <f t="shared" si="2"/>
        <v>0</v>
      </c>
      <c r="J64" s="84" t="e">
        <f>I64/#REF!</f>
        <v>#REF!</v>
      </c>
      <c r="K64" s="84" t="e">
        <f>F64/#REF!</f>
        <v>#REF!</v>
      </c>
    </row>
    <row r="65" spans="1:11" x14ac:dyDescent="0.25">
      <c r="A65" s="192">
        <f t="shared" si="4"/>
        <v>44501</v>
      </c>
      <c r="B65" s="193">
        <v>47</v>
      </c>
      <c r="C65" s="194">
        <f t="shared" si="5"/>
        <v>169749.53851686386</v>
      </c>
      <c r="D65" s="195">
        <f t="shared" si="0"/>
        <v>0</v>
      </c>
      <c r="E65" s="195">
        <v>0</v>
      </c>
      <c r="F65" s="195">
        <f t="shared" si="3"/>
        <v>0</v>
      </c>
      <c r="G65" s="195">
        <f t="shared" si="1"/>
        <v>169749.53851686386</v>
      </c>
      <c r="I65" s="84">
        <f t="shared" si="2"/>
        <v>0</v>
      </c>
      <c r="J65" s="84" t="e">
        <f>I65/#REF!</f>
        <v>#REF!</v>
      </c>
      <c r="K65" s="84" t="e">
        <f>F65/#REF!</f>
        <v>#REF!</v>
      </c>
    </row>
    <row r="66" spans="1:11" x14ac:dyDescent="0.25">
      <c r="A66" s="192">
        <f t="shared" si="4"/>
        <v>44531</v>
      </c>
      <c r="B66" s="193">
        <v>48</v>
      </c>
      <c r="C66" s="194">
        <f t="shared" si="5"/>
        <v>169749.53851686386</v>
      </c>
      <c r="D66" s="195">
        <f t="shared" si="0"/>
        <v>0</v>
      </c>
      <c r="E66" s="195">
        <v>0</v>
      </c>
      <c r="F66" s="195">
        <f t="shared" si="3"/>
        <v>0</v>
      </c>
      <c r="G66" s="195">
        <f t="shared" si="1"/>
        <v>169749.53851686386</v>
      </c>
      <c r="I66" s="84">
        <f t="shared" si="2"/>
        <v>0</v>
      </c>
      <c r="J66" s="84" t="e">
        <f>I66/#REF!</f>
        <v>#REF!</v>
      </c>
      <c r="K66" s="84" t="e">
        <f>F66/#REF!</f>
        <v>#REF!</v>
      </c>
    </row>
    <row r="67" spans="1:11" x14ac:dyDescent="0.25">
      <c r="A67" s="154">
        <v>44579</v>
      </c>
      <c r="B67" s="155">
        <v>49</v>
      </c>
      <c r="C67" s="156">
        <f t="shared" si="5"/>
        <v>169749.53851686386</v>
      </c>
      <c r="D67" s="157">
        <f t="shared" si="0"/>
        <v>0</v>
      </c>
      <c r="E67" s="157">
        <f>PPMT($E$15/12,B67-48,COUNTA(A67:$A$234),-$C$67,$E$14)*14/31</f>
        <v>456.31596375501039</v>
      </c>
      <c r="F67" s="157">
        <f>D67+E67</f>
        <v>456.31596375501039</v>
      </c>
      <c r="G67" s="157">
        <f t="shared" si="1"/>
        <v>169293.22255310885</v>
      </c>
      <c r="I67" s="84">
        <f t="shared" si="2"/>
        <v>7139.7933584891452</v>
      </c>
      <c r="J67" s="84" t="e">
        <f>I67/#REF!</f>
        <v>#REF!</v>
      </c>
      <c r="K67" s="84" t="e">
        <f>F67/#REF!</f>
        <v>#REF!</v>
      </c>
    </row>
    <row r="68" spans="1:11" x14ac:dyDescent="0.25">
      <c r="A68" s="154">
        <v>44593</v>
      </c>
      <c r="B68" s="155">
        <v>50</v>
      </c>
      <c r="C68" s="156">
        <f t="shared" si="5"/>
        <v>169293.22255310885</v>
      </c>
      <c r="D68" s="157">
        <f t="shared" si="0"/>
        <v>0</v>
      </c>
      <c r="E68" s="157">
        <f>C68/COUNTA(A68:A234)</f>
        <v>1013.7318715755021</v>
      </c>
      <c r="F68" s="157">
        <f t="shared" ref="F68:F131" si="7">D68+E68</f>
        <v>1013.7318715755021</v>
      </c>
      <c r="G68" s="157">
        <f t="shared" si="1"/>
        <v>168279.49068153335</v>
      </c>
      <c r="I68" s="84">
        <f t="shared" si="2"/>
        <v>15861.45710179325</v>
      </c>
      <c r="J68" s="84" t="e">
        <f>I68/#REF!</f>
        <v>#REF!</v>
      </c>
      <c r="K68" s="84" t="e">
        <f>F68/#REF!</f>
        <v>#REF!</v>
      </c>
    </row>
    <row r="69" spans="1:11" x14ac:dyDescent="0.25">
      <c r="A69" s="154">
        <f t="shared" si="4"/>
        <v>44621</v>
      </c>
      <c r="B69" s="155">
        <v>51</v>
      </c>
      <c r="C69" s="156">
        <f t="shared" si="5"/>
        <v>168279.49068153335</v>
      </c>
      <c r="D69" s="157">
        <f t="shared" si="0"/>
        <v>0</v>
      </c>
      <c r="E69" s="157">
        <f t="shared" ref="E69:E132" si="8">C69/COUNTA(A69:A235)</f>
        <v>1013.7318715755022</v>
      </c>
      <c r="F69" s="157">
        <f t="shared" si="7"/>
        <v>1013.7318715755022</v>
      </c>
      <c r="G69" s="157">
        <f t="shared" si="1"/>
        <v>167265.75880995786</v>
      </c>
      <c r="I69" s="84">
        <f t="shared" si="2"/>
        <v>15861.457101793252</v>
      </c>
      <c r="J69" s="84" t="e">
        <f>I69/#REF!</f>
        <v>#REF!</v>
      </c>
      <c r="K69" s="84" t="e">
        <f>F69/#REF!</f>
        <v>#REF!</v>
      </c>
    </row>
    <row r="70" spans="1:11" x14ac:dyDescent="0.25">
      <c r="A70" s="154">
        <f t="shared" si="4"/>
        <v>44652</v>
      </c>
      <c r="B70" s="155">
        <v>52</v>
      </c>
      <c r="C70" s="156">
        <f t="shared" si="5"/>
        <v>167265.75880995786</v>
      </c>
      <c r="D70" s="157">
        <f t="shared" si="0"/>
        <v>0</v>
      </c>
      <c r="E70" s="157">
        <f t="shared" si="8"/>
        <v>1013.7318715755022</v>
      </c>
      <c r="F70" s="157">
        <f t="shared" si="7"/>
        <v>1013.7318715755022</v>
      </c>
      <c r="G70" s="157">
        <f t="shared" si="1"/>
        <v>166252.02693838236</v>
      </c>
      <c r="I70" s="84">
        <f t="shared" si="2"/>
        <v>15861.457101793252</v>
      </c>
      <c r="J70" s="84" t="e">
        <f>I70/#REF!</f>
        <v>#REF!</v>
      </c>
      <c r="K70" s="84" t="e">
        <f>F70/#REF!</f>
        <v>#REF!</v>
      </c>
    </row>
    <row r="71" spans="1:11" x14ac:dyDescent="0.25">
      <c r="A71" s="154">
        <f t="shared" si="4"/>
        <v>44682</v>
      </c>
      <c r="B71" s="155">
        <v>53</v>
      </c>
      <c r="C71" s="156">
        <f t="shared" si="5"/>
        <v>166252.02693838236</v>
      </c>
      <c r="D71" s="157">
        <f t="shared" si="0"/>
        <v>0</v>
      </c>
      <c r="E71" s="157">
        <f t="shared" si="8"/>
        <v>1013.7318715755022</v>
      </c>
      <c r="F71" s="157">
        <f t="shared" si="7"/>
        <v>1013.7318715755022</v>
      </c>
      <c r="G71" s="157">
        <f t="shared" si="1"/>
        <v>165238.29506680687</v>
      </c>
      <c r="I71" s="84">
        <f t="shared" si="2"/>
        <v>15861.457101793252</v>
      </c>
      <c r="J71" s="84" t="e">
        <f>I71/#REF!</f>
        <v>#REF!</v>
      </c>
      <c r="K71" s="84" t="e">
        <f>F71/#REF!</f>
        <v>#REF!</v>
      </c>
    </row>
    <row r="72" spans="1:11" x14ac:dyDescent="0.25">
      <c r="A72" s="154">
        <f t="shared" si="4"/>
        <v>44713</v>
      </c>
      <c r="B72" s="155">
        <v>54</v>
      </c>
      <c r="C72" s="156">
        <f t="shared" si="5"/>
        <v>165238.29506680687</v>
      </c>
      <c r="D72" s="157">
        <f t="shared" si="0"/>
        <v>0</v>
      </c>
      <c r="E72" s="157">
        <f t="shared" si="8"/>
        <v>1013.7318715755023</v>
      </c>
      <c r="F72" s="157">
        <f t="shared" si="7"/>
        <v>1013.7318715755023</v>
      </c>
      <c r="G72" s="157">
        <f t="shared" si="1"/>
        <v>164224.56319523137</v>
      </c>
      <c r="I72" s="84">
        <f t="shared" si="2"/>
        <v>15861.457101793254</v>
      </c>
      <c r="J72" s="84" t="e">
        <f>I72/#REF!</f>
        <v>#REF!</v>
      </c>
      <c r="K72" s="84" t="e">
        <f>F72/#REF!</f>
        <v>#REF!</v>
      </c>
    </row>
    <row r="73" spans="1:11" x14ac:dyDescent="0.25">
      <c r="A73" s="154">
        <f t="shared" si="4"/>
        <v>44743</v>
      </c>
      <c r="B73" s="155">
        <v>55</v>
      </c>
      <c r="C73" s="156">
        <f t="shared" si="5"/>
        <v>164224.56319523137</v>
      </c>
      <c r="D73" s="157">
        <f t="shared" si="0"/>
        <v>0</v>
      </c>
      <c r="E73" s="157">
        <f t="shared" si="8"/>
        <v>1013.7318715755023</v>
      </c>
      <c r="F73" s="157">
        <f t="shared" si="7"/>
        <v>1013.7318715755023</v>
      </c>
      <c r="G73" s="157">
        <f t="shared" si="1"/>
        <v>163210.83132365588</v>
      </c>
      <c r="I73" s="84">
        <f t="shared" si="2"/>
        <v>15861.457101793254</v>
      </c>
      <c r="J73" s="84" t="e">
        <f>I73/#REF!</f>
        <v>#REF!</v>
      </c>
      <c r="K73" s="84" t="e">
        <f>F73/#REF!</f>
        <v>#REF!</v>
      </c>
    </row>
    <row r="74" spans="1:11" x14ac:dyDescent="0.25">
      <c r="A74" s="154">
        <f t="shared" si="4"/>
        <v>44774</v>
      </c>
      <c r="B74" s="155">
        <v>56</v>
      </c>
      <c r="C74" s="156">
        <f t="shared" si="5"/>
        <v>163210.83132365588</v>
      </c>
      <c r="D74" s="157">
        <f t="shared" si="0"/>
        <v>0</v>
      </c>
      <c r="E74" s="157">
        <f t="shared" si="8"/>
        <v>1013.7318715755023</v>
      </c>
      <c r="F74" s="157">
        <f t="shared" si="7"/>
        <v>1013.7318715755023</v>
      </c>
      <c r="G74" s="157">
        <f t="shared" si="1"/>
        <v>162197.09945208038</v>
      </c>
      <c r="I74" s="84">
        <f t="shared" si="2"/>
        <v>15861.457101793254</v>
      </c>
      <c r="J74" s="84" t="e">
        <f>I74/#REF!</f>
        <v>#REF!</v>
      </c>
      <c r="K74" s="84" t="e">
        <f>F74/#REF!</f>
        <v>#REF!</v>
      </c>
    </row>
    <row r="75" spans="1:11" x14ac:dyDescent="0.25">
      <c r="A75" s="154">
        <f t="shared" si="4"/>
        <v>44805</v>
      </c>
      <c r="B75" s="155">
        <v>57</v>
      </c>
      <c r="C75" s="156">
        <f t="shared" si="5"/>
        <v>162197.09945208038</v>
      </c>
      <c r="D75" s="157">
        <f t="shared" si="0"/>
        <v>0</v>
      </c>
      <c r="E75" s="157">
        <f t="shared" si="8"/>
        <v>1013.7318715755024</v>
      </c>
      <c r="F75" s="157">
        <f t="shared" si="7"/>
        <v>1013.7318715755024</v>
      </c>
      <c r="G75" s="157">
        <f t="shared" si="1"/>
        <v>161183.36758050488</v>
      </c>
      <c r="I75" s="84">
        <f t="shared" si="2"/>
        <v>15861.457101793256</v>
      </c>
      <c r="J75" s="84" t="e">
        <f>I75/#REF!</f>
        <v>#REF!</v>
      </c>
      <c r="K75" s="84" t="e">
        <f>F75/#REF!</f>
        <v>#REF!</v>
      </c>
    </row>
    <row r="76" spans="1:11" x14ac:dyDescent="0.25">
      <c r="A76" s="154">
        <f t="shared" si="4"/>
        <v>44835</v>
      </c>
      <c r="B76" s="155">
        <v>58</v>
      </c>
      <c r="C76" s="156">
        <f t="shared" si="5"/>
        <v>161183.36758050488</v>
      </c>
      <c r="D76" s="157">
        <f t="shared" si="0"/>
        <v>0</v>
      </c>
      <c r="E76" s="157">
        <f t="shared" si="8"/>
        <v>1013.7318715755024</v>
      </c>
      <c r="F76" s="157">
        <f t="shared" si="7"/>
        <v>1013.7318715755024</v>
      </c>
      <c r="G76" s="157">
        <f t="shared" si="1"/>
        <v>160169.63570892939</v>
      </c>
      <c r="I76" s="84">
        <f t="shared" si="2"/>
        <v>15861.457101793256</v>
      </c>
      <c r="J76" s="84" t="e">
        <f>I76/#REF!</f>
        <v>#REF!</v>
      </c>
      <c r="K76" s="84" t="e">
        <f>F76/#REF!</f>
        <v>#REF!</v>
      </c>
    </row>
    <row r="77" spans="1:11" x14ac:dyDescent="0.25">
      <c r="A77" s="154">
        <f t="shared" si="4"/>
        <v>44866</v>
      </c>
      <c r="B77" s="155">
        <v>59</v>
      </c>
      <c r="C77" s="156">
        <f t="shared" si="5"/>
        <v>160169.63570892939</v>
      </c>
      <c r="D77" s="157">
        <f t="shared" si="0"/>
        <v>0</v>
      </c>
      <c r="E77" s="157">
        <f t="shared" si="8"/>
        <v>1013.7318715755025</v>
      </c>
      <c r="F77" s="157">
        <f t="shared" si="7"/>
        <v>1013.7318715755025</v>
      </c>
      <c r="G77" s="157">
        <f t="shared" si="1"/>
        <v>159155.90383735389</v>
      </c>
      <c r="I77" s="84">
        <f t="shared" si="2"/>
        <v>15861.457101793258</v>
      </c>
      <c r="J77" s="84" t="e">
        <f>I77/#REF!</f>
        <v>#REF!</v>
      </c>
      <c r="K77" s="84" t="e">
        <f>F77/#REF!</f>
        <v>#REF!</v>
      </c>
    </row>
    <row r="78" spans="1:11" x14ac:dyDescent="0.25">
      <c r="A78" s="154">
        <f t="shared" si="4"/>
        <v>44896</v>
      </c>
      <c r="B78" s="155">
        <v>60</v>
      </c>
      <c r="C78" s="156">
        <f>G77</f>
        <v>159155.90383735389</v>
      </c>
      <c r="D78" s="157">
        <f>ROUND(C78*$E$15/12,2)</f>
        <v>0</v>
      </c>
      <c r="E78" s="157">
        <f t="shared" si="8"/>
        <v>1013.7318715755025</v>
      </c>
      <c r="F78" s="157">
        <f t="shared" si="7"/>
        <v>1013.7318715755025</v>
      </c>
      <c r="G78" s="157">
        <f>C78-E78</f>
        <v>158142.1719657784</v>
      </c>
      <c r="I78" s="84">
        <f t="shared" si="2"/>
        <v>15861.457101793258</v>
      </c>
      <c r="J78" s="84" t="e">
        <f>I78/#REF!</f>
        <v>#REF!</v>
      </c>
      <c r="K78" s="84" t="e">
        <f>F78/#REF!</f>
        <v>#REF!</v>
      </c>
    </row>
    <row r="79" spans="1:11" x14ac:dyDescent="0.25">
      <c r="A79" s="154">
        <f t="shared" si="4"/>
        <v>44927</v>
      </c>
      <c r="B79" s="155">
        <v>61</v>
      </c>
      <c r="C79" s="156">
        <f>G78</f>
        <v>158142.1719657784</v>
      </c>
      <c r="D79" s="157">
        <f>ROUND(C79*$E$15/12,2)</f>
        <v>0</v>
      </c>
      <c r="E79" s="157">
        <f t="shared" si="8"/>
        <v>1013.7318715755025</v>
      </c>
      <c r="F79" s="157">
        <f t="shared" si="7"/>
        <v>1013.7318715755025</v>
      </c>
      <c r="G79" s="157">
        <f>C79-E79</f>
        <v>157128.4400942029</v>
      </c>
      <c r="I79" s="84">
        <f t="shared" si="2"/>
        <v>15861.457101793258</v>
      </c>
      <c r="J79" s="84" t="e">
        <f>I79/#REF!</f>
        <v>#REF!</v>
      </c>
      <c r="K79" s="84" t="e">
        <f>F79/#REF!</f>
        <v>#REF!</v>
      </c>
    </row>
    <row r="80" spans="1:11" x14ac:dyDescent="0.25">
      <c r="A80" s="154">
        <f t="shared" si="4"/>
        <v>44958</v>
      </c>
      <c r="B80" s="155">
        <v>62</v>
      </c>
      <c r="C80" s="156">
        <f>G79</f>
        <v>157128.4400942029</v>
      </c>
      <c r="D80" s="157">
        <f>ROUND(C80*$E$15/12,2)</f>
        <v>0</v>
      </c>
      <c r="E80" s="157">
        <f t="shared" si="8"/>
        <v>1013.7318715755026</v>
      </c>
      <c r="F80" s="157">
        <f t="shared" si="7"/>
        <v>1013.7318715755026</v>
      </c>
      <c r="G80" s="157">
        <f>C80-E80</f>
        <v>156114.70822262741</v>
      </c>
      <c r="I80" s="84">
        <f t="shared" si="2"/>
        <v>15861.457101793259</v>
      </c>
      <c r="J80" s="84" t="e">
        <f>I80/#REF!</f>
        <v>#REF!</v>
      </c>
      <c r="K80" s="84" t="e">
        <f>F80/#REF!</f>
        <v>#REF!</v>
      </c>
    </row>
    <row r="81" spans="1:11" x14ac:dyDescent="0.25">
      <c r="A81" s="154">
        <f t="shared" si="4"/>
        <v>44986</v>
      </c>
      <c r="B81" s="155">
        <v>63</v>
      </c>
      <c r="C81" s="156">
        <f>G80</f>
        <v>156114.70822262741</v>
      </c>
      <c r="D81" s="157">
        <f>ROUND(C81*$E$15/12,2)</f>
        <v>0</v>
      </c>
      <c r="E81" s="157">
        <f t="shared" si="8"/>
        <v>1013.7318715755026</v>
      </c>
      <c r="F81" s="157">
        <f t="shared" si="7"/>
        <v>1013.7318715755026</v>
      </c>
      <c r="G81" s="157">
        <f>C81-E81</f>
        <v>155100.97635105191</v>
      </c>
      <c r="I81" s="84">
        <f t="shared" si="2"/>
        <v>15861.457101793259</v>
      </c>
      <c r="J81" s="84" t="e">
        <f>I81/#REF!</f>
        <v>#REF!</v>
      </c>
      <c r="K81" s="84" t="e">
        <f>F81/#REF!</f>
        <v>#REF!</v>
      </c>
    </row>
    <row r="82" spans="1:11" x14ac:dyDescent="0.25">
      <c r="A82" s="154">
        <f t="shared" si="4"/>
        <v>45017</v>
      </c>
      <c r="B82" s="155">
        <v>64</v>
      </c>
      <c r="C82" s="156">
        <f>G81</f>
        <v>155100.97635105191</v>
      </c>
      <c r="D82" s="157">
        <f>ROUND(C82*$E$15/12,2)</f>
        <v>0</v>
      </c>
      <c r="E82" s="157">
        <f t="shared" si="8"/>
        <v>1013.7318715755027</v>
      </c>
      <c r="F82" s="157">
        <f t="shared" si="7"/>
        <v>1013.7318715755027</v>
      </c>
      <c r="G82" s="157">
        <f>C82-E82</f>
        <v>154087.24447947642</v>
      </c>
      <c r="I82" s="84">
        <f t="shared" si="2"/>
        <v>15861.457101793261</v>
      </c>
      <c r="J82" s="84" t="e">
        <f>I82/#REF!</f>
        <v>#REF!</v>
      </c>
      <c r="K82" s="84" t="e">
        <f>F82/#REF!</f>
        <v>#REF!</v>
      </c>
    </row>
    <row r="83" spans="1:11" x14ac:dyDescent="0.25">
      <c r="A83" s="154">
        <f t="shared" si="4"/>
        <v>45047</v>
      </c>
      <c r="B83" s="155">
        <v>65</v>
      </c>
      <c r="C83" s="156">
        <f t="shared" ref="C83:C146" si="9">G82</f>
        <v>154087.24447947642</v>
      </c>
      <c r="D83" s="157">
        <f t="shared" ref="D83:D146" si="10">ROUND(C83*$E$15/12,2)</f>
        <v>0</v>
      </c>
      <c r="E83" s="157">
        <f t="shared" si="8"/>
        <v>1013.7318715755027</v>
      </c>
      <c r="F83" s="157">
        <f t="shared" si="7"/>
        <v>1013.7318715755027</v>
      </c>
      <c r="G83" s="157">
        <f t="shared" ref="G83:G146" si="11">C83-E83</f>
        <v>153073.51260790092</v>
      </c>
      <c r="I83" s="84">
        <f t="shared" si="2"/>
        <v>15861.457101793261</v>
      </c>
      <c r="J83" s="84" t="e">
        <f>I83/#REF!</f>
        <v>#REF!</v>
      </c>
      <c r="K83" s="84" t="e">
        <f>F83/#REF!</f>
        <v>#REF!</v>
      </c>
    </row>
    <row r="84" spans="1:11" x14ac:dyDescent="0.25">
      <c r="A84" s="154">
        <f t="shared" si="4"/>
        <v>45078</v>
      </c>
      <c r="B84" s="155">
        <v>66</v>
      </c>
      <c r="C84" s="156">
        <f t="shared" si="9"/>
        <v>153073.51260790092</v>
      </c>
      <c r="D84" s="157">
        <f t="shared" si="10"/>
        <v>0</v>
      </c>
      <c r="E84" s="157">
        <f t="shared" si="8"/>
        <v>1013.7318715755027</v>
      </c>
      <c r="F84" s="157">
        <f t="shared" si="7"/>
        <v>1013.7318715755027</v>
      </c>
      <c r="G84" s="157">
        <f t="shared" si="11"/>
        <v>152059.78073632543</v>
      </c>
      <c r="I84" s="84">
        <f t="shared" ref="I84:I147" si="12">F84*15.6466</f>
        <v>15861.457101793261</v>
      </c>
      <c r="J84" s="84" t="e">
        <f>I84/#REF!</f>
        <v>#REF!</v>
      </c>
      <c r="K84" s="84" t="e">
        <f>F84/#REF!</f>
        <v>#REF!</v>
      </c>
    </row>
    <row r="85" spans="1:11" x14ac:dyDescent="0.25">
      <c r="A85" s="154">
        <f t="shared" si="4"/>
        <v>45108</v>
      </c>
      <c r="B85" s="155">
        <v>67</v>
      </c>
      <c r="C85" s="156">
        <f t="shared" si="9"/>
        <v>152059.78073632543</v>
      </c>
      <c r="D85" s="157">
        <f t="shared" si="10"/>
        <v>0</v>
      </c>
      <c r="E85" s="157">
        <f t="shared" si="8"/>
        <v>1013.7318715755029</v>
      </c>
      <c r="F85" s="157">
        <f t="shared" si="7"/>
        <v>1013.7318715755029</v>
      </c>
      <c r="G85" s="157">
        <f t="shared" si="11"/>
        <v>151046.04886474993</v>
      </c>
      <c r="I85" s="84">
        <f t="shared" si="12"/>
        <v>15861.457101793263</v>
      </c>
      <c r="J85" s="84" t="e">
        <f>I85/#REF!</f>
        <v>#REF!</v>
      </c>
      <c r="K85" s="84" t="e">
        <f>F85/#REF!</f>
        <v>#REF!</v>
      </c>
    </row>
    <row r="86" spans="1:11" x14ac:dyDescent="0.25">
      <c r="A86" s="154">
        <f t="shared" ref="A86:A149" si="13">EDATE(A85,1)</f>
        <v>45139</v>
      </c>
      <c r="B86" s="155">
        <v>68</v>
      </c>
      <c r="C86" s="156">
        <f t="shared" si="9"/>
        <v>151046.04886474993</v>
      </c>
      <c r="D86" s="157">
        <f t="shared" si="10"/>
        <v>0</v>
      </c>
      <c r="E86" s="157">
        <f t="shared" si="8"/>
        <v>1013.7318715755029</v>
      </c>
      <c r="F86" s="157">
        <f t="shared" si="7"/>
        <v>1013.7318715755029</v>
      </c>
      <c r="G86" s="157">
        <f t="shared" si="11"/>
        <v>150032.31699317443</v>
      </c>
      <c r="I86" s="84">
        <f t="shared" si="12"/>
        <v>15861.457101793263</v>
      </c>
      <c r="J86" s="84" t="e">
        <f>I86/#REF!</f>
        <v>#REF!</v>
      </c>
      <c r="K86" s="84" t="e">
        <f>F86/#REF!</f>
        <v>#REF!</v>
      </c>
    </row>
    <row r="87" spans="1:11" x14ac:dyDescent="0.25">
      <c r="A87" s="154">
        <f t="shared" si="13"/>
        <v>45170</v>
      </c>
      <c r="B87" s="155">
        <v>69</v>
      </c>
      <c r="C87" s="156">
        <f t="shared" si="9"/>
        <v>150032.31699317443</v>
      </c>
      <c r="D87" s="157">
        <f t="shared" si="10"/>
        <v>0</v>
      </c>
      <c r="E87" s="157">
        <f t="shared" si="8"/>
        <v>1013.731871575503</v>
      </c>
      <c r="F87" s="157">
        <f t="shared" si="7"/>
        <v>1013.731871575503</v>
      </c>
      <c r="G87" s="157">
        <f t="shared" si="11"/>
        <v>149018.58512159894</v>
      </c>
      <c r="I87" s="84">
        <f t="shared" si="12"/>
        <v>15861.457101793265</v>
      </c>
      <c r="J87" s="84" t="e">
        <f>I87/#REF!</f>
        <v>#REF!</v>
      </c>
      <c r="K87" s="84" t="e">
        <f>F87/#REF!</f>
        <v>#REF!</v>
      </c>
    </row>
    <row r="88" spans="1:11" x14ac:dyDescent="0.25">
      <c r="A88" s="154">
        <f t="shared" si="13"/>
        <v>45200</v>
      </c>
      <c r="B88" s="155">
        <v>70</v>
      </c>
      <c r="C88" s="156">
        <f t="shared" si="9"/>
        <v>149018.58512159894</v>
      </c>
      <c r="D88" s="157">
        <f t="shared" si="10"/>
        <v>0</v>
      </c>
      <c r="E88" s="157">
        <f t="shared" si="8"/>
        <v>1013.731871575503</v>
      </c>
      <c r="F88" s="157">
        <f t="shared" si="7"/>
        <v>1013.731871575503</v>
      </c>
      <c r="G88" s="157">
        <f t="shared" si="11"/>
        <v>148004.85325002344</v>
      </c>
      <c r="I88" s="84">
        <f t="shared" si="12"/>
        <v>15861.457101793265</v>
      </c>
      <c r="J88" s="84" t="e">
        <f>I88/#REF!</f>
        <v>#REF!</v>
      </c>
      <c r="K88" s="84" t="e">
        <f>F88/#REF!</f>
        <v>#REF!</v>
      </c>
    </row>
    <row r="89" spans="1:11" x14ac:dyDescent="0.25">
      <c r="A89" s="154">
        <f t="shared" si="13"/>
        <v>45231</v>
      </c>
      <c r="B89" s="155">
        <v>71</v>
      </c>
      <c r="C89" s="156">
        <f t="shared" si="9"/>
        <v>148004.85325002344</v>
      </c>
      <c r="D89" s="157">
        <f t="shared" si="10"/>
        <v>0</v>
      </c>
      <c r="E89" s="157">
        <f t="shared" si="8"/>
        <v>1013.7318715755031</v>
      </c>
      <c r="F89" s="157">
        <f t="shared" si="7"/>
        <v>1013.7318715755031</v>
      </c>
      <c r="G89" s="157">
        <f t="shared" si="11"/>
        <v>146991.12137844795</v>
      </c>
      <c r="I89" s="84">
        <f t="shared" si="12"/>
        <v>15861.457101793267</v>
      </c>
      <c r="J89" s="84" t="e">
        <f>I89/#REF!</f>
        <v>#REF!</v>
      </c>
      <c r="K89" s="84" t="e">
        <f>F89/#REF!</f>
        <v>#REF!</v>
      </c>
    </row>
    <row r="90" spans="1:11" x14ac:dyDescent="0.25">
      <c r="A90" s="154">
        <f t="shared" si="13"/>
        <v>45261</v>
      </c>
      <c r="B90" s="155">
        <v>72</v>
      </c>
      <c r="C90" s="156">
        <f t="shared" si="9"/>
        <v>146991.12137844795</v>
      </c>
      <c r="D90" s="157">
        <f t="shared" si="10"/>
        <v>0</v>
      </c>
      <c r="E90" s="157">
        <f t="shared" si="8"/>
        <v>1013.7318715755031</v>
      </c>
      <c r="F90" s="157">
        <f t="shared" si="7"/>
        <v>1013.7318715755031</v>
      </c>
      <c r="G90" s="157">
        <f t="shared" si="11"/>
        <v>145977.38950687245</v>
      </c>
      <c r="I90" s="84">
        <f t="shared" si="12"/>
        <v>15861.457101793267</v>
      </c>
      <c r="J90" s="84" t="e">
        <f>I90/#REF!</f>
        <v>#REF!</v>
      </c>
      <c r="K90" s="84" t="e">
        <f>F90/#REF!</f>
        <v>#REF!</v>
      </c>
    </row>
    <row r="91" spans="1:11" x14ac:dyDescent="0.25">
      <c r="A91" s="154">
        <f t="shared" si="13"/>
        <v>45292</v>
      </c>
      <c r="B91" s="155">
        <v>73</v>
      </c>
      <c r="C91" s="156">
        <f t="shared" si="9"/>
        <v>145977.38950687245</v>
      </c>
      <c r="D91" s="157">
        <f t="shared" si="10"/>
        <v>0</v>
      </c>
      <c r="E91" s="157">
        <f t="shared" si="8"/>
        <v>1013.7318715755032</v>
      </c>
      <c r="F91" s="157">
        <f t="shared" si="7"/>
        <v>1013.7318715755032</v>
      </c>
      <c r="G91" s="157">
        <f t="shared" si="11"/>
        <v>144963.65763529696</v>
      </c>
      <c r="I91" s="84">
        <f t="shared" si="12"/>
        <v>15861.457101793269</v>
      </c>
      <c r="J91" s="84" t="e">
        <f>I91/#REF!</f>
        <v>#REF!</v>
      </c>
      <c r="K91" s="84" t="e">
        <f>F91/#REF!</f>
        <v>#REF!</v>
      </c>
    </row>
    <row r="92" spans="1:11" x14ac:dyDescent="0.25">
      <c r="A92" s="154">
        <f t="shared" si="13"/>
        <v>45323</v>
      </c>
      <c r="B92" s="155">
        <v>74</v>
      </c>
      <c r="C92" s="156">
        <f t="shared" si="9"/>
        <v>144963.65763529696</v>
      </c>
      <c r="D92" s="157">
        <f t="shared" si="10"/>
        <v>0</v>
      </c>
      <c r="E92" s="157">
        <f t="shared" si="8"/>
        <v>1013.7318715755032</v>
      </c>
      <c r="F92" s="157">
        <f t="shared" si="7"/>
        <v>1013.7318715755032</v>
      </c>
      <c r="G92" s="157">
        <f t="shared" si="11"/>
        <v>143949.92576372146</v>
      </c>
      <c r="I92" s="84">
        <f t="shared" si="12"/>
        <v>15861.457101793269</v>
      </c>
      <c r="J92" s="84" t="e">
        <f>I92/#REF!</f>
        <v>#REF!</v>
      </c>
      <c r="K92" s="84" t="e">
        <f>F92/#REF!</f>
        <v>#REF!</v>
      </c>
    </row>
    <row r="93" spans="1:11" x14ac:dyDescent="0.25">
      <c r="A93" s="154">
        <f t="shared" si="13"/>
        <v>45352</v>
      </c>
      <c r="B93" s="155">
        <v>75</v>
      </c>
      <c r="C93" s="156">
        <f t="shared" si="9"/>
        <v>143949.92576372146</v>
      </c>
      <c r="D93" s="157">
        <f t="shared" si="10"/>
        <v>0</v>
      </c>
      <c r="E93" s="157">
        <f t="shared" si="8"/>
        <v>1013.7318715755033</v>
      </c>
      <c r="F93" s="157">
        <f t="shared" si="7"/>
        <v>1013.7318715755033</v>
      </c>
      <c r="G93" s="157">
        <f t="shared" si="11"/>
        <v>142936.19389214597</v>
      </c>
      <c r="I93" s="84">
        <f t="shared" si="12"/>
        <v>15861.457101793269</v>
      </c>
      <c r="J93" s="84" t="e">
        <f>I93/#REF!</f>
        <v>#REF!</v>
      </c>
      <c r="K93" s="84" t="e">
        <f>F93/#REF!</f>
        <v>#REF!</v>
      </c>
    </row>
    <row r="94" spans="1:11" x14ac:dyDescent="0.25">
      <c r="A94" s="154">
        <f t="shared" si="13"/>
        <v>45383</v>
      </c>
      <c r="B94" s="155">
        <v>76</v>
      </c>
      <c r="C94" s="156">
        <f t="shared" si="9"/>
        <v>142936.19389214597</v>
      </c>
      <c r="D94" s="157">
        <f t="shared" si="10"/>
        <v>0</v>
      </c>
      <c r="E94" s="157">
        <f t="shared" si="8"/>
        <v>1013.7318715755033</v>
      </c>
      <c r="F94" s="157">
        <f t="shared" si="7"/>
        <v>1013.7318715755033</v>
      </c>
      <c r="G94" s="157">
        <f t="shared" si="11"/>
        <v>141922.46202057047</v>
      </c>
      <c r="I94" s="84">
        <f t="shared" si="12"/>
        <v>15861.457101793269</v>
      </c>
      <c r="J94" s="84" t="e">
        <f>I94/#REF!</f>
        <v>#REF!</v>
      </c>
      <c r="K94" s="84" t="e">
        <f>F94/#REF!</f>
        <v>#REF!</v>
      </c>
    </row>
    <row r="95" spans="1:11" x14ac:dyDescent="0.25">
      <c r="A95" s="154">
        <f t="shared" si="13"/>
        <v>45413</v>
      </c>
      <c r="B95" s="155">
        <v>77</v>
      </c>
      <c r="C95" s="156">
        <f t="shared" si="9"/>
        <v>141922.46202057047</v>
      </c>
      <c r="D95" s="157">
        <f t="shared" si="10"/>
        <v>0</v>
      </c>
      <c r="E95" s="157">
        <f t="shared" si="8"/>
        <v>1013.7318715755033</v>
      </c>
      <c r="F95" s="157">
        <f t="shared" si="7"/>
        <v>1013.7318715755033</v>
      </c>
      <c r="G95" s="157">
        <f t="shared" si="11"/>
        <v>140908.73014899498</v>
      </c>
      <c r="I95" s="84">
        <f t="shared" si="12"/>
        <v>15861.457101793269</v>
      </c>
      <c r="J95" s="84" t="e">
        <f>I95/#REF!</f>
        <v>#REF!</v>
      </c>
      <c r="K95" s="84" t="e">
        <f>F95/#REF!</f>
        <v>#REF!</v>
      </c>
    </row>
    <row r="96" spans="1:11" x14ac:dyDescent="0.25">
      <c r="A96" s="154">
        <f t="shared" si="13"/>
        <v>45444</v>
      </c>
      <c r="B96" s="155">
        <v>78</v>
      </c>
      <c r="C96" s="156">
        <f t="shared" si="9"/>
        <v>140908.73014899498</v>
      </c>
      <c r="D96" s="157">
        <f t="shared" si="10"/>
        <v>0</v>
      </c>
      <c r="E96" s="157">
        <f t="shared" si="8"/>
        <v>1013.7318715755034</v>
      </c>
      <c r="F96" s="157">
        <f t="shared" si="7"/>
        <v>1013.7318715755034</v>
      </c>
      <c r="G96" s="157">
        <f t="shared" si="11"/>
        <v>139894.99827741948</v>
      </c>
      <c r="I96" s="84">
        <f t="shared" si="12"/>
        <v>15861.45710179327</v>
      </c>
      <c r="J96" s="84" t="e">
        <f>I96/#REF!</f>
        <v>#REF!</v>
      </c>
      <c r="K96" s="84" t="e">
        <f>F96/#REF!</f>
        <v>#REF!</v>
      </c>
    </row>
    <row r="97" spans="1:11" x14ac:dyDescent="0.25">
      <c r="A97" s="154">
        <f t="shared" si="13"/>
        <v>45474</v>
      </c>
      <c r="B97" s="155">
        <v>79</v>
      </c>
      <c r="C97" s="156">
        <f t="shared" si="9"/>
        <v>139894.99827741948</v>
      </c>
      <c r="D97" s="157">
        <f t="shared" si="10"/>
        <v>0</v>
      </c>
      <c r="E97" s="157">
        <f t="shared" si="8"/>
        <v>1013.7318715755034</v>
      </c>
      <c r="F97" s="157">
        <f t="shared" si="7"/>
        <v>1013.7318715755034</v>
      </c>
      <c r="G97" s="157">
        <f t="shared" si="11"/>
        <v>138881.26640584398</v>
      </c>
      <c r="I97" s="84">
        <f t="shared" si="12"/>
        <v>15861.45710179327</v>
      </c>
      <c r="J97" s="84" t="e">
        <f>I97/#REF!</f>
        <v>#REF!</v>
      </c>
      <c r="K97" s="84" t="e">
        <f>F97/#REF!</f>
        <v>#REF!</v>
      </c>
    </row>
    <row r="98" spans="1:11" x14ac:dyDescent="0.25">
      <c r="A98" s="154">
        <f t="shared" si="13"/>
        <v>45505</v>
      </c>
      <c r="B98" s="155">
        <v>80</v>
      </c>
      <c r="C98" s="156">
        <f t="shared" si="9"/>
        <v>138881.26640584398</v>
      </c>
      <c r="D98" s="157">
        <f t="shared" si="10"/>
        <v>0</v>
      </c>
      <c r="E98" s="157">
        <f t="shared" si="8"/>
        <v>1013.7318715755035</v>
      </c>
      <c r="F98" s="157">
        <f t="shared" si="7"/>
        <v>1013.7318715755035</v>
      </c>
      <c r="G98" s="157">
        <f t="shared" si="11"/>
        <v>137867.53453426849</v>
      </c>
      <c r="I98" s="84">
        <f t="shared" si="12"/>
        <v>15861.457101793272</v>
      </c>
      <c r="J98" s="84" t="e">
        <f>I98/#REF!</f>
        <v>#REF!</v>
      </c>
      <c r="K98" s="84" t="e">
        <f>F98/#REF!</f>
        <v>#REF!</v>
      </c>
    </row>
    <row r="99" spans="1:11" x14ac:dyDescent="0.25">
      <c r="A99" s="154">
        <f t="shared" si="13"/>
        <v>45536</v>
      </c>
      <c r="B99" s="155">
        <v>81</v>
      </c>
      <c r="C99" s="156">
        <f t="shared" si="9"/>
        <v>137867.53453426849</v>
      </c>
      <c r="D99" s="157">
        <f t="shared" si="10"/>
        <v>0</v>
      </c>
      <c r="E99" s="157">
        <f t="shared" si="8"/>
        <v>1013.7318715755036</v>
      </c>
      <c r="F99" s="157">
        <f t="shared" si="7"/>
        <v>1013.7318715755036</v>
      </c>
      <c r="G99" s="157">
        <f t="shared" si="11"/>
        <v>136853.80266269299</v>
      </c>
      <c r="I99" s="84">
        <f t="shared" si="12"/>
        <v>15861.457101793274</v>
      </c>
      <c r="J99" s="84" t="e">
        <f>I99/#REF!</f>
        <v>#REF!</v>
      </c>
      <c r="K99" s="84" t="e">
        <f>F99/#REF!</f>
        <v>#REF!</v>
      </c>
    </row>
    <row r="100" spans="1:11" x14ac:dyDescent="0.25">
      <c r="A100" s="154">
        <f t="shared" si="13"/>
        <v>45566</v>
      </c>
      <c r="B100" s="155">
        <v>82</v>
      </c>
      <c r="C100" s="156">
        <f t="shared" si="9"/>
        <v>136853.80266269299</v>
      </c>
      <c r="D100" s="157">
        <f t="shared" si="10"/>
        <v>0</v>
      </c>
      <c r="E100" s="157">
        <f t="shared" si="8"/>
        <v>1013.7318715755036</v>
      </c>
      <c r="F100" s="157">
        <f t="shared" si="7"/>
        <v>1013.7318715755036</v>
      </c>
      <c r="G100" s="157">
        <f t="shared" si="11"/>
        <v>135840.0707911175</v>
      </c>
      <c r="I100" s="84">
        <f t="shared" si="12"/>
        <v>15861.457101793274</v>
      </c>
      <c r="J100" s="84" t="e">
        <f>I100/#REF!</f>
        <v>#REF!</v>
      </c>
      <c r="K100" s="84" t="e">
        <f>F100/#REF!</f>
        <v>#REF!</v>
      </c>
    </row>
    <row r="101" spans="1:11" x14ac:dyDescent="0.25">
      <c r="A101" s="154">
        <f t="shared" si="13"/>
        <v>45597</v>
      </c>
      <c r="B101" s="155">
        <v>83</v>
      </c>
      <c r="C101" s="156">
        <f t="shared" si="9"/>
        <v>135840.0707911175</v>
      </c>
      <c r="D101" s="157">
        <f t="shared" si="10"/>
        <v>0</v>
      </c>
      <c r="E101" s="157">
        <f t="shared" si="8"/>
        <v>1013.7318715755038</v>
      </c>
      <c r="F101" s="157">
        <f t="shared" si="7"/>
        <v>1013.7318715755038</v>
      </c>
      <c r="G101" s="157">
        <f t="shared" si="11"/>
        <v>134826.338919542</v>
      </c>
      <c r="I101" s="84">
        <f t="shared" si="12"/>
        <v>15861.457101793276</v>
      </c>
      <c r="J101" s="84" t="e">
        <f>I101/#REF!</f>
        <v>#REF!</v>
      </c>
      <c r="K101" s="84" t="e">
        <f>F101/#REF!</f>
        <v>#REF!</v>
      </c>
    </row>
    <row r="102" spans="1:11" x14ac:dyDescent="0.25">
      <c r="A102" s="154">
        <f t="shared" si="13"/>
        <v>45627</v>
      </c>
      <c r="B102" s="155">
        <v>84</v>
      </c>
      <c r="C102" s="156">
        <f t="shared" si="9"/>
        <v>134826.338919542</v>
      </c>
      <c r="D102" s="157">
        <f t="shared" si="10"/>
        <v>0</v>
      </c>
      <c r="E102" s="157">
        <f t="shared" si="8"/>
        <v>1013.7318715755038</v>
      </c>
      <c r="F102" s="157">
        <f t="shared" si="7"/>
        <v>1013.7318715755038</v>
      </c>
      <c r="G102" s="157">
        <f t="shared" si="11"/>
        <v>133812.60704796651</v>
      </c>
      <c r="I102" s="84">
        <f t="shared" si="12"/>
        <v>15861.457101793276</v>
      </c>
      <c r="J102" s="84" t="e">
        <f>I102/#REF!</f>
        <v>#REF!</v>
      </c>
      <c r="K102" s="84" t="e">
        <f>F102/#REF!</f>
        <v>#REF!</v>
      </c>
    </row>
    <row r="103" spans="1:11" x14ac:dyDescent="0.25">
      <c r="A103" s="154">
        <f t="shared" si="13"/>
        <v>45658</v>
      </c>
      <c r="B103" s="155">
        <v>85</v>
      </c>
      <c r="C103" s="156">
        <f t="shared" si="9"/>
        <v>133812.60704796651</v>
      </c>
      <c r="D103" s="157">
        <f t="shared" si="10"/>
        <v>0</v>
      </c>
      <c r="E103" s="157">
        <f t="shared" si="8"/>
        <v>1013.7318715755039</v>
      </c>
      <c r="F103" s="157">
        <f t="shared" si="7"/>
        <v>1013.7318715755039</v>
      </c>
      <c r="G103" s="157">
        <f t="shared" si="11"/>
        <v>132798.87517639101</v>
      </c>
      <c r="I103" s="84">
        <f t="shared" si="12"/>
        <v>15861.457101793278</v>
      </c>
      <c r="J103" s="84" t="e">
        <f>I103/#REF!</f>
        <v>#REF!</v>
      </c>
      <c r="K103" s="84" t="e">
        <f>F103/#REF!</f>
        <v>#REF!</v>
      </c>
    </row>
    <row r="104" spans="1:11" x14ac:dyDescent="0.25">
      <c r="A104" s="154">
        <f t="shared" si="13"/>
        <v>45689</v>
      </c>
      <c r="B104" s="155">
        <v>86</v>
      </c>
      <c r="C104" s="156">
        <f t="shared" si="9"/>
        <v>132798.87517639101</v>
      </c>
      <c r="D104" s="157">
        <f t="shared" si="10"/>
        <v>0</v>
      </c>
      <c r="E104" s="157">
        <f t="shared" si="8"/>
        <v>1013.7318715755039</v>
      </c>
      <c r="F104" s="157">
        <f t="shared" si="7"/>
        <v>1013.7318715755039</v>
      </c>
      <c r="G104" s="157">
        <f t="shared" si="11"/>
        <v>131785.14330481552</v>
      </c>
      <c r="I104" s="84">
        <f t="shared" si="12"/>
        <v>15861.457101793278</v>
      </c>
      <c r="J104" s="84" t="e">
        <f>I104/#REF!</f>
        <v>#REF!</v>
      </c>
      <c r="K104" s="84" t="e">
        <f>F104/#REF!</f>
        <v>#REF!</v>
      </c>
    </row>
    <row r="105" spans="1:11" x14ac:dyDescent="0.25">
      <c r="A105" s="154">
        <f t="shared" si="13"/>
        <v>45717</v>
      </c>
      <c r="B105" s="155">
        <v>87</v>
      </c>
      <c r="C105" s="156">
        <f t="shared" si="9"/>
        <v>131785.14330481552</v>
      </c>
      <c r="D105" s="157">
        <f t="shared" si="10"/>
        <v>0</v>
      </c>
      <c r="E105" s="157">
        <f t="shared" si="8"/>
        <v>1013.731871575504</v>
      </c>
      <c r="F105" s="157">
        <f t="shared" si="7"/>
        <v>1013.731871575504</v>
      </c>
      <c r="G105" s="157">
        <f t="shared" si="11"/>
        <v>130771.41143324001</v>
      </c>
      <c r="I105" s="84">
        <f t="shared" si="12"/>
        <v>15861.457101793279</v>
      </c>
      <c r="J105" s="84" t="e">
        <f>I105/#REF!</f>
        <v>#REF!</v>
      </c>
      <c r="K105" s="84" t="e">
        <f>F105/#REF!</f>
        <v>#REF!</v>
      </c>
    </row>
    <row r="106" spans="1:11" x14ac:dyDescent="0.25">
      <c r="A106" s="154">
        <f t="shared" si="13"/>
        <v>45748</v>
      </c>
      <c r="B106" s="155">
        <v>88</v>
      </c>
      <c r="C106" s="156">
        <f t="shared" si="9"/>
        <v>130771.41143324001</v>
      </c>
      <c r="D106" s="157">
        <f t="shared" si="10"/>
        <v>0</v>
      </c>
      <c r="E106" s="157">
        <f t="shared" si="8"/>
        <v>1013.7318715755039</v>
      </c>
      <c r="F106" s="157">
        <f t="shared" si="7"/>
        <v>1013.7318715755039</v>
      </c>
      <c r="G106" s="157">
        <f t="shared" si="11"/>
        <v>129757.6795616645</v>
      </c>
      <c r="I106" s="84">
        <f t="shared" si="12"/>
        <v>15861.457101793278</v>
      </c>
      <c r="J106" s="84" t="e">
        <f>I106/#REF!</f>
        <v>#REF!</v>
      </c>
      <c r="K106" s="84" t="e">
        <f>F106/#REF!</f>
        <v>#REF!</v>
      </c>
    </row>
    <row r="107" spans="1:11" x14ac:dyDescent="0.25">
      <c r="A107" s="154">
        <f t="shared" si="13"/>
        <v>45778</v>
      </c>
      <c r="B107" s="155">
        <v>89</v>
      </c>
      <c r="C107" s="156">
        <f t="shared" si="9"/>
        <v>129757.6795616645</v>
      </c>
      <c r="D107" s="157">
        <f t="shared" si="10"/>
        <v>0</v>
      </c>
      <c r="E107" s="157">
        <f t="shared" si="8"/>
        <v>1013.7318715755039</v>
      </c>
      <c r="F107" s="157">
        <f t="shared" si="7"/>
        <v>1013.7318715755039</v>
      </c>
      <c r="G107" s="157">
        <f t="shared" si="11"/>
        <v>128743.94769008899</v>
      </c>
      <c r="I107" s="84">
        <f t="shared" si="12"/>
        <v>15861.457101793278</v>
      </c>
      <c r="J107" s="84" t="e">
        <f>I107/#REF!</f>
        <v>#REF!</v>
      </c>
      <c r="K107" s="84" t="e">
        <f>F107/#REF!</f>
        <v>#REF!</v>
      </c>
    </row>
    <row r="108" spans="1:11" x14ac:dyDescent="0.25">
      <c r="A108" s="154">
        <f t="shared" si="13"/>
        <v>45809</v>
      </c>
      <c r="B108" s="155">
        <v>90</v>
      </c>
      <c r="C108" s="156">
        <f t="shared" si="9"/>
        <v>128743.94769008899</v>
      </c>
      <c r="D108" s="157">
        <f t="shared" si="10"/>
        <v>0</v>
      </c>
      <c r="E108" s="157">
        <f t="shared" si="8"/>
        <v>1013.7318715755039</v>
      </c>
      <c r="F108" s="157">
        <f t="shared" si="7"/>
        <v>1013.7318715755039</v>
      </c>
      <c r="G108" s="157">
        <f t="shared" si="11"/>
        <v>127730.21581851348</v>
      </c>
      <c r="I108" s="84">
        <f t="shared" si="12"/>
        <v>15861.457101793278</v>
      </c>
      <c r="J108" s="84" t="e">
        <f>I108/#REF!</f>
        <v>#REF!</v>
      </c>
      <c r="K108" s="84" t="e">
        <f>F108/#REF!</f>
        <v>#REF!</v>
      </c>
    </row>
    <row r="109" spans="1:11" x14ac:dyDescent="0.25">
      <c r="A109" s="154">
        <f t="shared" si="13"/>
        <v>45839</v>
      </c>
      <c r="B109" s="155">
        <v>91</v>
      </c>
      <c r="C109" s="156">
        <f t="shared" si="9"/>
        <v>127730.21581851348</v>
      </c>
      <c r="D109" s="157">
        <f t="shared" si="10"/>
        <v>0</v>
      </c>
      <c r="E109" s="157">
        <f t="shared" si="8"/>
        <v>1013.7318715755038</v>
      </c>
      <c r="F109" s="157">
        <f t="shared" si="7"/>
        <v>1013.7318715755038</v>
      </c>
      <c r="G109" s="157">
        <f t="shared" si="11"/>
        <v>126716.48394693797</v>
      </c>
      <c r="I109" s="84">
        <f t="shared" si="12"/>
        <v>15861.457101793276</v>
      </c>
      <c r="J109" s="84" t="e">
        <f>I109/#REF!</f>
        <v>#REF!</v>
      </c>
      <c r="K109" s="84" t="e">
        <f>F109/#REF!</f>
        <v>#REF!</v>
      </c>
    </row>
    <row r="110" spans="1:11" x14ac:dyDescent="0.25">
      <c r="A110" s="154">
        <f t="shared" si="13"/>
        <v>45870</v>
      </c>
      <c r="B110" s="155">
        <v>92</v>
      </c>
      <c r="C110" s="156">
        <f t="shared" si="9"/>
        <v>126716.48394693797</v>
      </c>
      <c r="D110" s="157">
        <f t="shared" si="10"/>
        <v>0</v>
      </c>
      <c r="E110" s="157">
        <f t="shared" si="8"/>
        <v>1013.7318715755038</v>
      </c>
      <c r="F110" s="157">
        <f t="shared" si="7"/>
        <v>1013.7318715755038</v>
      </c>
      <c r="G110" s="157">
        <f t="shared" si="11"/>
        <v>125702.75207536246</v>
      </c>
      <c r="I110" s="84">
        <f t="shared" si="12"/>
        <v>15861.457101793276</v>
      </c>
      <c r="J110" s="84" t="e">
        <f>I110/#REF!</f>
        <v>#REF!</v>
      </c>
      <c r="K110" s="84" t="e">
        <f>F110/#REF!</f>
        <v>#REF!</v>
      </c>
    </row>
    <row r="111" spans="1:11" x14ac:dyDescent="0.25">
      <c r="A111" s="154">
        <f t="shared" si="13"/>
        <v>45901</v>
      </c>
      <c r="B111" s="155">
        <v>93</v>
      </c>
      <c r="C111" s="156">
        <f t="shared" si="9"/>
        <v>125702.75207536246</v>
      </c>
      <c r="D111" s="157">
        <f t="shared" si="10"/>
        <v>0</v>
      </c>
      <c r="E111" s="157">
        <f t="shared" si="8"/>
        <v>1013.7318715755036</v>
      </c>
      <c r="F111" s="157">
        <f t="shared" si="7"/>
        <v>1013.7318715755036</v>
      </c>
      <c r="G111" s="157">
        <f t="shared" si="11"/>
        <v>124689.02020378695</v>
      </c>
      <c r="I111" s="84">
        <f t="shared" si="12"/>
        <v>15861.457101793274</v>
      </c>
      <c r="J111" s="84" t="e">
        <f>I111/#REF!</f>
        <v>#REF!</v>
      </c>
      <c r="K111" s="84" t="e">
        <f>F111/#REF!</f>
        <v>#REF!</v>
      </c>
    </row>
    <row r="112" spans="1:11" x14ac:dyDescent="0.25">
      <c r="A112" s="154">
        <f t="shared" si="13"/>
        <v>45931</v>
      </c>
      <c r="B112" s="155">
        <v>94</v>
      </c>
      <c r="C112" s="156">
        <f t="shared" si="9"/>
        <v>124689.02020378695</v>
      </c>
      <c r="D112" s="157">
        <f t="shared" si="10"/>
        <v>0</v>
      </c>
      <c r="E112" s="157">
        <f t="shared" si="8"/>
        <v>1013.7318715755036</v>
      </c>
      <c r="F112" s="157">
        <f t="shared" si="7"/>
        <v>1013.7318715755036</v>
      </c>
      <c r="G112" s="157">
        <f t="shared" si="11"/>
        <v>123675.28833221144</v>
      </c>
      <c r="I112" s="84">
        <f t="shared" si="12"/>
        <v>15861.457101793274</v>
      </c>
      <c r="J112" s="84" t="e">
        <f>I112/#REF!</f>
        <v>#REF!</v>
      </c>
      <c r="K112" s="84" t="e">
        <f>F112/#REF!</f>
        <v>#REF!</v>
      </c>
    </row>
    <row r="113" spans="1:11" x14ac:dyDescent="0.25">
      <c r="A113" s="154">
        <f t="shared" si="13"/>
        <v>45962</v>
      </c>
      <c r="B113" s="155">
        <v>95</v>
      </c>
      <c r="C113" s="156">
        <f t="shared" si="9"/>
        <v>123675.28833221144</v>
      </c>
      <c r="D113" s="157">
        <f t="shared" si="10"/>
        <v>0</v>
      </c>
      <c r="E113" s="157">
        <f t="shared" si="8"/>
        <v>1013.7318715755035</v>
      </c>
      <c r="F113" s="157">
        <f t="shared" si="7"/>
        <v>1013.7318715755035</v>
      </c>
      <c r="G113" s="157">
        <f t="shared" si="11"/>
        <v>122661.55646063593</v>
      </c>
      <c r="I113" s="84">
        <f t="shared" si="12"/>
        <v>15861.457101793272</v>
      </c>
      <c r="J113" s="84" t="e">
        <f>I113/#REF!</f>
        <v>#REF!</v>
      </c>
      <c r="K113" s="84" t="e">
        <f>F113/#REF!</f>
        <v>#REF!</v>
      </c>
    </row>
    <row r="114" spans="1:11" x14ac:dyDescent="0.25">
      <c r="A114" s="154">
        <f t="shared" si="13"/>
        <v>45992</v>
      </c>
      <c r="B114" s="155">
        <v>96</v>
      </c>
      <c r="C114" s="156">
        <f t="shared" si="9"/>
        <v>122661.55646063593</v>
      </c>
      <c r="D114" s="157">
        <f t="shared" si="10"/>
        <v>0</v>
      </c>
      <c r="E114" s="157">
        <f t="shared" si="8"/>
        <v>1013.7318715755035</v>
      </c>
      <c r="F114" s="157">
        <f t="shared" si="7"/>
        <v>1013.7318715755035</v>
      </c>
      <c r="G114" s="157">
        <f t="shared" si="11"/>
        <v>121647.82458906042</v>
      </c>
      <c r="I114" s="84">
        <f t="shared" si="12"/>
        <v>15861.457101793272</v>
      </c>
      <c r="J114" s="84" t="e">
        <f>I114/#REF!</f>
        <v>#REF!</v>
      </c>
      <c r="K114" s="84" t="e">
        <f>F114/#REF!</f>
        <v>#REF!</v>
      </c>
    </row>
    <row r="115" spans="1:11" x14ac:dyDescent="0.25">
      <c r="A115" s="154">
        <f t="shared" si="13"/>
        <v>46023</v>
      </c>
      <c r="B115" s="155">
        <v>97</v>
      </c>
      <c r="C115" s="156">
        <f t="shared" si="9"/>
        <v>121647.82458906042</v>
      </c>
      <c r="D115" s="157">
        <f t="shared" si="10"/>
        <v>0</v>
      </c>
      <c r="E115" s="157">
        <f t="shared" si="8"/>
        <v>1013.7318715755034</v>
      </c>
      <c r="F115" s="157">
        <f t="shared" si="7"/>
        <v>1013.7318715755034</v>
      </c>
      <c r="G115" s="157">
        <f t="shared" si="11"/>
        <v>120634.09271748491</v>
      </c>
      <c r="I115" s="84">
        <f t="shared" si="12"/>
        <v>15861.45710179327</v>
      </c>
      <c r="J115" s="84" t="e">
        <f>I115/#REF!</f>
        <v>#REF!</v>
      </c>
      <c r="K115" s="84" t="e">
        <f>F115/#REF!</f>
        <v>#REF!</v>
      </c>
    </row>
    <row r="116" spans="1:11" x14ac:dyDescent="0.25">
      <c r="A116" s="154">
        <f t="shared" si="13"/>
        <v>46054</v>
      </c>
      <c r="B116" s="155">
        <v>98</v>
      </c>
      <c r="C116" s="156">
        <f t="shared" si="9"/>
        <v>120634.09271748491</v>
      </c>
      <c r="D116" s="157">
        <f t="shared" si="10"/>
        <v>0</v>
      </c>
      <c r="E116" s="157">
        <f t="shared" si="8"/>
        <v>1013.7318715755034</v>
      </c>
      <c r="F116" s="157">
        <f t="shared" si="7"/>
        <v>1013.7318715755034</v>
      </c>
      <c r="G116" s="157">
        <f t="shared" si="11"/>
        <v>119620.3608459094</v>
      </c>
      <c r="I116" s="84">
        <f t="shared" si="12"/>
        <v>15861.45710179327</v>
      </c>
      <c r="J116" s="84" t="e">
        <f>I116/#REF!</f>
        <v>#REF!</v>
      </c>
      <c r="K116" s="84" t="e">
        <f>F116/#REF!</f>
        <v>#REF!</v>
      </c>
    </row>
    <row r="117" spans="1:11" x14ac:dyDescent="0.25">
      <c r="A117" s="154">
        <f t="shared" si="13"/>
        <v>46082</v>
      </c>
      <c r="B117" s="155">
        <v>99</v>
      </c>
      <c r="C117" s="156">
        <f t="shared" si="9"/>
        <v>119620.3608459094</v>
      </c>
      <c r="D117" s="157">
        <f t="shared" si="10"/>
        <v>0</v>
      </c>
      <c r="E117" s="157">
        <f t="shared" si="8"/>
        <v>1013.7318715755033</v>
      </c>
      <c r="F117" s="157">
        <f t="shared" si="7"/>
        <v>1013.7318715755033</v>
      </c>
      <c r="G117" s="157">
        <f t="shared" si="11"/>
        <v>118606.62897433389</v>
      </c>
      <c r="I117" s="84">
        <f t="shared" si="12"/>
        <v>15861.457101793269</v>
      </c>
      <c r="J117" s="84" t="e">
        <f>I117/#REF!</f>
        <v>#REF!</v>
      </c>
      <c r="K117" s="84" t="e">
        <f>F117/#REF!</f>
        <v>#REF!</v>
      </c>
    </row>
    <row r="118" spans="1:11" x14ac:dyDescent="0.25">
      <c r="A118" s="154">
        <f t="shared" si="13"/>
        <v>46113</v>
      </c>
      <c r="B118" s="155">
        <v>100</v>
      </c>
      <c r="C118" s="156">
        <f t="shared" si="9"/>
        <v>118606.62897433389</v>
      </c>
      <c r="D118" s="157">
        <f t="shared" si="10"/>
        <v>0</v>
      </c>
      <c r="E118" s="157">
        <f t="shared" si="8"/>
        <v>1013.7318715755033</v>
      </c>
      <c r="F118" s="157">
        <f t="shared" si="7"/>
        <v>1013.7318715755033</v>
      </c>
      <c r="G118" s="157">
        <f t="shared" si="11"/>
        <v>117592.89710275838</v>
      </c>
      <c r="I118" s="84">
        <f t="shared" si="12"/>
        <v>15861.457101793269</v>
      </c>
      <c r="J118" s="84" t="e">
        <f>I118/#REF!</f>
        <v>#REF!</v>
      </c>
      <c r="K118" s="84" t="e">
        <f>F118/#REF!</f>
        <v>#REF!</v>
      </c>
    </row>
    <row r="119" spans="1:11" x14ac:dyDescent="0.25">
      <c r="A119" s="154">
        <f t="shared" si="13"/>
        <v>46143</v>
      </c>
      <c r="B119" s="155">
        <v>101</v>
      </c>
      <c r="C119" s="156">
        <f t="shared" si="9"/>
        <v>117592.89710275838</v>
      </c>
      <c r="D119" s="157">
        <f t="shared" si="10"/>
        <v>0</v>
      </c>
      <c r="E119" s="157">
        <f t="shared" si="8"/>
        <v>1013.7318715755032</v>
      </c>
      <c r="F119" s="157">
        <f t="shared" si="7"/>
        <v>1013.7318715755032</v>
      </c>
      <c r="G119" s="157">
        <f t="shared" si="11"/>
        <v>116579.16523118287</v>
      </c>
      <c r="I119" s="84">
        <f t="shared" si="12"/>
        <v>15861.457101793269</v>
      </c>
      <c r="J119" s="84" t="e">
        <f>I119/#REF!</f>
        <v>#REF!</v>
      </c>
      <c r="K119" s="84" t="e">
        <f>F119/#REF!</f>
        <v>#REF!</v>
      </c>
    </row>
    <row r="120" spans="1:11" x14ac:dyDescent="0.25">
      <c r="A120" s="154">
        <f t="shared" si="13"/>
        <v>46174</v>
      </c>
      <c r="B120" s="155">
        <v>102</v>
      </c>
      <c r="C120" s="156">
        <f t="shared" si="9"/>
        <v>116579.16523118287</v>
      </c>
      <c r="D120" s="157">
        <f t="shared" si="10"/>
        <v>0</v>
      </c>
      <c r="E120" s="157">
        <f t="shared" si="8"/>
        <v>1013.7318715755032</v>
      </c>
      <c r="F120" s="157">
        <f t="shared" si="7"/>
        <v>1013.7318715755032</v>
      </c>
      <c r="G120" s="157">
        <f t="shared" si="11"/>
        <v>115565.43335960736</v>
      </c>
      <c r="I120" s="84">
        <f t="shared" si="12"/>
        <v>15861.457101793269</v>
      </c>
      <c r="J120" s="84" t="e">
        <f>I120/#REF!</f>
        <v>#REF!</v>
      </c>
      <c r="K120" s="84" t="e">
        <f>F120/#REF!</f>
        <v>#REF!</v>
      </c>
    </row>
    <row r="121" spans="1:11" x14ac:dyDescent="0.25">
      <c r="A121" s="154">
        <f t="shared" si="13"/>
        <v>46204</v>
      </c>
      <c r="B121" s="155">
        <v>103</v>
      </c>
      <c r="C121" s="156">
        <f t="shared" si="9"/>
        <v>115565.43335960736</v>
      </c>
      <c r="D121" s="157">
        <f t="shared" si="10"/>
        <v>0</v>
      </c>
      <c r="E121" s="157">
        <f t="shared" si="8"/>
        <v>1013.7318715755031</v>
      </c>
      <c r="F121" s="157">
        <f t="shared" si="7"/>
        <v>1013.7318715755031</v>
      </c>
      <c r="G121" s="157">
        <f t="shared" si="11"/>
        <v>114551.70148803185</v>
      </c>
      <c r="I121" s="84">
        <f t="shared" si="12"/>
        <v>15861.457101793267</v>
      </c>
      <c r="J121" s="84" t="e">
        <f>I121/#REF!</f>
        <v>#REF!</v>
      </c>
      <c r="K121" s="84" t="e">
        <f>F121/#REF!</f>
        <v>#REF!</v>
      </c>
    </row>
    <row r="122" spans="1:11" x14ac:dyDescent="0.25">
      <c r="A122" s="154">
        <f t="shared" si="13"/>
        <v>46235</v>
      </c>
      <c r="B122" s="155">
        <v>104</v>
      </c>
      <c r="C122" s="156">
        <f t="shared" si="9"/>
        <v>114551.70148803185</v>
      </c>
      <c r="D122" s="157">
        <f t="shared" si="10"/>
        <v>0</v>
      </c>
      <c r="E122" s="157">
        <f t="shared" si="8"/>
        <v>1013.7318715755031</v>
      </c>
      <c r="F122" s="157">
        <f t="shared" si="7"/>
        <v>1013.7318715755031</v>
      </c>
      <c r="G122" s="157">
        <f t="shared" si="11"/>
        <v>113537.96961645634</v>
      </c>
      <c r="I122" s="84">
        <f t="shared" si="12"/>
        <v>15861.457101793267</v>
      </c>
      <c r="J122" s="84" t="e">
        <f>I122/#REF!</f>
        <v>#REF!</v>
      </c>
      <c r="K122" s="84" t="e">
        <f>F122/#REF!</f>
        <v>#REF!</v>
      </c>
    </row>
    <row r="123" spans="1:11" x14ac:dyDescent="0.25">
      <c r="A123" s="154">
        <f t="shared" si="13"/>
        <v>46266</v>
      </c>
      <c r="B123" s="155">
        <v>105</v>
      </c>
      <c r="C123" s="156">
        <f t="shared" si="9"/>
        <v>113537.96961645634</v>
      </c>
      <c r="D123" s="157">
        <f t="shared" si="10"/>
        <v>0</v>
      </c>
      <c r="E123" s="157">
        <f t="shared" si="8"/>
        <v>1013.731871575503</v>
      </c>
      <c r="F123" s="157">
        <f t="shared" si="7"/>
        <v>1013.731871575503</v>
      </c>
      <c r="G123" s="157">
        <f t="shared" si="11"/>
        <v>112524.23774488083</v>
      </c>
      <c r="I123" s="84">
        <f t="shared" si="12"/>
        <v>15861.457101793265</v>
      </c>
      <c r="J123" s="84" t="e">
        <f>I123/#REF!</f>
        <v>#REF!</v>
      </c>
      <c r="K123" s="84" t="e">
        <f>F123/#REF!</f>
        <v>#REF!</v>
      </c>
    </row>
    <row r="124" spans="1:11" x14ac:dyDescent="0.25">
      <c r="A124" s="154">
        <f t="shared" si="13"/>
        <v>46296</v>
      </c>
      <c r="B124" s="155">
        <v>106</v>
      </c>
      <c r="C124" s="156">
        <f t="shared" si="9"/>
        <v>112524.23774488083</v>
      </c>
      <c r="D124" s="157">
        <f t="shared" si="10"/>
        <v>0</v>
      </c>
      <c r="E124" s="157">
        <f t="shared" si="8"/>
        <v>1013.731871575503</v>
      </c>
      <c r="F124" s="157">
        <f t="shared" si="7"/>
        <v>1013.731871575503</v>
      </c>
      <c r="G124" s="157">
        <f t="shared" si="11"/>
        <v>111510.50587330532</v>
      </c>
      <c r="I124" s="84">
        <f t="shared" si="12"/>
        <v>15861.457101793265</v>
      </c>
      <c r="J124" s="84" t="e">
        <f>I124/#REF!</f>
        <v>#REF!</v>
      </c>
      <c r="K124" s="84" t="e">
        <f>F124/#REF!</f>
        <v>#REF!</v>
      </c>
    </row>
    <row r="125" spans="1:11" x14ac:dyDescent="0.25">
      <c r="A125" s="154">
        <f t="shared" si="13"/>
        <v>46327</v>
      </c>
      <c r="B125" s="155">
        <v>107</v>
      </c>
      <c r="C125" s="156">
        <f t="shared" si="9"/>
        <v>111510.50587330532</v>
      </c>
      <c r="D125" s="157">
        <f t="shared" si="10"/>
        <v>0</v>
      </c>
      <c r="E125" s="157">
        <f t="shared" si="8"/>
        <v>1013.7318715755029</v>
      </c>
      <c r="F125" s="157">
        <f t="shared" si="7"/>
        <v>1013.7318715755029</v>
      </c>
      <c r="G125" s="157">
        <f t="shared" si="11"/>
        <v>110496.77400172981</v>
      </c>
      <c r="I125" s="84">
        <f t="shared" si="12"/>
        <v>15861.457101793263</v>
      </c>
      <c r="J125" s="84" t="e">
        <f>I125/#REF!</f>
        <v>#REF!</v>
      </c>
      <c r="K125" s="84" t="e">
        <f>F125/#REF!</f>
        <v>#REF!</v>
      </c>
    </row>
    <row r="126" spans="1:11" x14ac:dyDescent="0.25">
      <c r="A126" s="154">
        <f t="shared" si="13"/>
        <v>46357</v>
      </c>
      <c r="B126" s="155">
        <v>108</v>
      </c>
      <c r="C126" s="156">
        <f t="shared" si="9"/>
        <v>110496.77400172981</v>
      </c>
      <c r="D126" s="157">
        <f t="shared" si="10"/>
        <v>0</v>
      </c>
      <c r="E126" s="157">
        <f t="shared" si="8"/>
        <v>1013.7318715755029</v>
      </c>
      <c r="F126" s="157">
        <f t="shared" si="7"/>
        <v>1013.7318715755029</v>
      </c>
      <c r="G126" s="157">
        <f t="shared" si="11"/>
        <v>109483.0421301543</v>
      </c>
      <c r="I126" s="84">
        <f t="shared" si="12"/>
        <v>15861.457101793263</v>
      </c>
      <c r="J126" s="84" t="e">
        <f>I126/#REF!</f>
        <v>#REF!</v>
      </c>
      <c r="K126" s="84" t="e">
        <f>F126/#REF!</f>
        <v>#REF!</v>
      </c>
    </row>
    <row r="127" spans="1:11" x14ac:dyDescent="0.25">
      <c r="A127" s="154">
        <f t="shared" si="13"/>
        <v>46388</v>
      </c>
      <c r="B127" s="155">
        <v>109</v>
      </c>
      <c r="C127" s="156">
        <f t="shared" si="9"/>
        <v>109483.0421301543</v>
      </c>
      <c r="D127" s="157">
        <f t="shared" si="10"/>
        <v>0</v>
      </c>
      <c r="E127" s="157">
        <f t="shared" si="8"/>
        <v>1013.7318715755027</v>
      </c>
      <c r="F127" s="157">
        <f t="shared" si="7"/>
        <v>1013.7318715755027</v>
      </c>
      <c r="G127" s="157">
        <f t="shared" si="11"/>
        <v>108469.3102585788</v>
      </c>
      <c r="I127" s="84">
        <f t="shared" si="12"/>
        <v>15861.457101793261</v>
      </c>
      <c r="J127" s="84" t="e">
        <f>I127/#REF!</f>
        <v>#REF!</v>
      </c>
      <c r="K127" s="84" t="e">
        <f>F127/#REF!</f>
        <v>#REF!</v>
      </c>
    </row>
    <row r="128" spans="1:11" x14ac:dyDescent="0.25">
      <c r="A128" s="154">
        <f t="shared" si="13"/>
        <v>46419</v>
      </c>
      <c r="B128" s="155">
        <v>110</v>
      </c>
      <c r="C128" s="156">
        <f t="shared" si="9"/>
        <v>108469.3102585788</v>
      </c>
      <c r="D128" s="157">
        <f t="shared" si="10"/>
        <v>0</v>
      </c>
      <c r="E128" s="157">
        <f t="shared" si="8"/>
        <v>1013.7318715755029</v>
      </c>
      <c r="F128" s="157">
        <f t="shared" si="7"/>
        <v>1013.7318715755029</v>
      </c>
      <c r="G128" s="157">
        <f t="shared" si="11"/>
        <v>107455.57838700329</v>
      </c>
      <c r="I128" s="84">
        <f t="shared" si="12"/>
        <v>15861.457101793263</v>
      </c>
      <c r="J128" s="84" t="e">
        <f>I128/#REF!</f>
        <v>#REF!</v>
      </c>
      <c r="K128" s="84" t="e">
        <f>F128/#REF!</f>
        <v>#REF!</v>
      </c>
    </row>
    <row r="129" spans="1:11" x14ac:dyDescent="0.25">
      <c r="A129" s="154">
        <f t="shared" si="13"/>
        <v>46447</v>
      </c>
      <c r="B129" s="155">
        <v>111</v>
      </c>
      <c r="C129" s="156">
        <f t="shared" si="9"/>
        <v>107455.57838700329</v>
      </c>
      <c r="D129" s="157">
        <f t="shared" si="10"/>
        <v>0</v>
      </c>
      <c r="E129" s="157">
        <f t="shared" si="8"/>
        <v>1013.7318715755027</v>
      </c>
      <c r="F129" s="157">
        <f t="shared" si="7"/>
        <v>1013.7318715755027</v>
      </c>
      <c r="G129" s="157">
        <f t="shared" si="11"/>
        <v>106441.84651542778</v>
      </c>
      <c r="I129" s="84">
        <f t="shared" si="12"/>
        <v>15861.457101793261</v>
      </c>
      <c r="J129" s="84" t="e">
        <f>I129/#REF!</f>
        <v>#REF!</v>
      </c>
      <c r="K129" s="84" t="e">
        <f>F129/#REF!</f>
        <v>#REF!</v>
      </c>
    </row>
    <row r="130" spans="1:11" x14ac:dyDescent="0.25">
      <c r="A130" s="154">
        <f t="shared" si="13"/>
        <v>46478</v>
      </c>
      <c r="B130" s="155">
        <v>112</v>
      </c>
      <c r="C130" s="156">
        <f t="shared" si="9"/>
        <v>106441.84651542778</v>
      </c>
      <c r="D130" s="157">
        <f t="shared" si="10"/>
        <v>0</v>
      </c>
      <c r="E130" s="157">
        <f t="shared" si="8"/>
        <v>1013.7318715755026</v>
      </c>
      <c r="F130" s="157">
        <f t="shared" si="7"/>
        <v>1013.7318715755026</v>
      </c>
      <c r="G130" s="157">
        <f t="shared" si="11"/>
        <v>105428.11464385228</v>
      </c>
      <c r="I130" s="84">
        <f t="shared" si="12"/>
        <v>15861.457101793259</v>
      </c>
      <c r="J130" s="84" t="e">
        <f>I130/#REF!</f>
        <v>#REF!</v>
      </c>
      <c r="K130" s="84" t="e">
        <f>F130/#REF!</f>
        <v>#REF!</v>
      </c>
    </row>
    <row r="131" spans="1:11" x14ac:dyDescent="0.25">
      <c r="A131" s="154">
        <f t="shared" si="13"/>
        <v>46508</v>
      </c>
      <c r="B131" s="155">
        <v>113</v>
      </c>
      <c r="C131" s="156">
        <f t="shared" si="9"/>
        <v>105428.11464385228</v>
      </c>
      <c r="D131" s="157">
        <f t="shared" si="10"/>
        <v>0</v>
      </c>
      <c r="E131" s="157">
        <f t="shared" si="8"/>
        <v>1013.7318715755027</v>
      </c>
      <c r="F131" s="157">
        <f t="shared" si="7"/>
        <v>1013.7318715755027</v>
      </c>
      <c r="G131" s="157">
        <f t="shared" si="11"/>
        <v>104414.38277227679</v>
      </c>
      <c r="I131" s="84">
        <f t="shared" si="12"/>
        <v>15861.457101793261</v>
      </c>
      <c r="J131" s="84" t="e">
        <f>I131/#REF!</f>
        <v>#REF!</v>
      </c>
      <c r="K131" s="84" t="e">
        <f>F131/#REF!</f>
        <v>#REF!</v>
      </c>
    </row>
    <row r="132" spans="1:11" x14ac:dyDescent="0.25">
      <c r="A132" s="154">
        <f t="shared" si="13"/>
        <v>46539</v>
      </c>
      <c r="B132" s="155">
        <v>114</v>
      </c>
      <c r="C132" s="156">
        <f t="shared" si="9"/>
        <v>104414.38277227679</v>
      </c>
      <c r="D132" s="157">
        <f t="shared" si="10"/>
        <v>0</v>
      </c>
      <c r="E132" s="157">
        <f t="shared" si="8"/>
        <v>1013.7318715755029</v>
      </c>
      <c r="F132" s="157">
        <f t="shared" ref="F132:F195" si="14">D132+E132</f>
        <v>1013.7318715755029</v>
      </c>
      <c r="G132" s="157">
        <f t="shared" si="11"/>
        <v>103400.65090070128</v>
      </c>
      <c r="I132" s="84">
        <f t="shared" si="12"/>
        <v>15861.457101793263</v>
      </c>
      <c r="J132" s="84" t="e">
        <f>I132/#REF!</f>
        <v>#REF!</v>
      </c>
      <c r="K132" s="84" t="e">
        <f>F132/#REF!</f>
        <v>#REF!</v>
      </c>
    </row>
    <row r="133" spans="1:11" x14ac:dyDescent="0.25">
      <c r="A133" s="154">
        <f t="shared" si="13"/>
        <v>46569</v>
      </c>
      <c r="B133" s="155">
        <v>115</v>
      </c>
      <c r="C133" s="156">
        <f t="shared" si="9"/>
        <v>103400.65090070128</v>
      </c>
      <c r="D133" s="157">
        <f t="shared" si="10"/>
        <v>0</v>
      </c>
      <c r="E133" s="157">
        <f t="shared" ref="E133:E196" si="15">C133/COUNTA(A133:A299)</f>
        <v>1013.7318715755027</v>
      </c>
      <c r="F133" s="157">
        <f t="shared" si="14"/>
        <v>1013.7318715755027</v>
      </c>
      <c r="G133" s="157">
        <f t="shared" si="11"/>
        <v>102386.91902912577</v>
      </c>
      <c r="I133" s="84">
        <f t="shared" si="12"/>
        <v>15861.457101793261</v>
      </c>
      <c r="J133" s="84" t="e">
        <f>I133/#REF!</f>
        <v>#REF!</v>
      </c>
      <c r="K133" s="84" t="e">
        <f>F133/#REF!</f>
        <v>#REF!</v>
      </c>
    </row>
    <row r="134" spans="1:11" x14ac:dyDescent="0.25">
      <c r="A134" s="154">
        <f t="shared" si="13"/>
        <v>46600</v>
      </c>
      <c r="B134" s="155">
        <v>116</v>
      </c>
      <c r="C134" s="156">
        <f t="shared" si="9"/>
        <v>102386.91902912577</v>
      </c>
      <c r="D134" s="157">
        <f t="shared" si="10"/>
        <v>0</v>
      </c>
      <c r="E134" s="157">
        <f t="shared" si="15"/>
        <v>1013.7318715755026</v>
      </c>
      <c r="F134" s="157">
        <f t="shared" si="14"/>
        <v>1013.7318715755026</v>
      </c>
      <c r="G134" s="157">
        <f t="shared" si="11"/>
        <v>101373.18715755027</v>
      </c>
      <c r="I134" s="84">
        <f t="shared" si="12"/>
        <v>15861.457101793259</v>
      </c>
      <c r="J134" s="84" t="e">
        <f>I134/#REF!</f>
        <v>#REF!</v>
      </c>
      <c r="K134" s="84" t="e">
        <f>F134/#REF!</f>
        <v>#REF!</v>
      </c>
    </row>
    <row r="135" spans="1:11" x14ac:dyDescent="0.25">
      <c r="A135" s="154">
        <f t="shared" si="13"/>
        <v>46631</v>
      </c>
      <c r="B135" s="155">
        <v>117</v>
      </c>
      <c r="C135" s="156">
        <f t="shared" si="9"/>
        <v>101373.18715755027</v>
      </c>
      <c r="D135" s="157">
        <f t="shared" si="10"/>
        <v>0</v>
      </c>
      <c r="E135" s="157">
        <f t="shared" si="15"/>
        <v>1013.7318715755027</v>
      </c>
      <c r="F135" s="157">
        <f t="shared" si="14"/>
        <v>1013.7318715755027</v>
      </c>
      <c r="G135" s="157">
        <f t="shared" si="11"/>
        <v>100359.45528597478</v>
      </c>
      <c r="I135" s="84">
        <f t="shared" si="12"/>
        <v>15861.457101793261</v>
      </c>
      <c r="J135" s="84" t="e">
        <f>I135/#REF!</f>
        <v>#REF!</v>
      </c>
      <c r="K135" s="84" t="e">
        <f>F135/#REF!</f>
        <v>#REF!</v>
      </c>
    </row>
    <row r="136" spans="1:11" x14ac:dyDescent="0.25">
      <c r="A136" s="154">
        <f t="shared" si="13"/>
        <v>46661</v>
      </c>
      <c r="B136" s="155">
        <v>118</v>
      </c>
      <c r="C136" s="156">
        <f t="shared" si="9"/>
        <v>100359.45528597478</v>
      </c>
      <c r="D136" s="157">
        <f t="shared" si="10"/>
        <v>0</v>
      </c>
      <c r="E136" s="157">
        <f t="shared" si="15"/>
        <v>1013.7318715755029</v>
      </c>
      <c r="F136" s="157">
        <f t="shared" si="14"/>
        <v>1013.7318715755029</v>
      </c>
      <c r="G136" s="157">
        <f t="shared" si="11"/>
        <v>99345.723414399268</v>
      </c>
      <c r="I136" s="84">
        <f t="shared" si="12"/>
        <v>15861.457101793263</v>
      </c>
      <c r="J136" s="84" t="e">
        <f>I136/#REF!</f>
        <v>#REF!</v>
      </c>
      <c r="K136" s="84" t="e">
        <f>F136/#REF!</f>
        <v>#REF!</v>
      </c>
    </row>
    <row r="137" spans="1:11" x14ac:dyDescent="0.25">
      <c r="A137" s="154">
        <f t="shared" si="13"/>
        <v>46692</v>
      </c>
      <c r="B137" s="155">
        <v>119</v>
      </c>
      <c r="C137" s="156">
        <f t="shared" si="9"/>
        <v>99345.723414399268</v>
      </c>
      <c r="D137" s="157">
        <f t="shared" si="10"/>
        <v>0</v>
      </c>
      <c r="E137" s="157">
        <f t="shared" si="15"/>
        <v>1013.7318715755027</v>
      </c>
      <c r="F137" s="157">
        <f t="shared" si="14"/>
        <v>1013.7318715755027</v>
      </c>
      <c r="G137" s="157">
        <f t="shared" si="11"/>
        <v>98331.991542823758</v>
      </c>
      <c r="I137" s="84">
        <f t="shared" si="12"/>
        <v>15861.457101793261</v>
      </c>
      <c r="J137" s="84" t="e">
        <f>I137/#REF!</f>
        <v>#REF!</v>
      </c>
      <c r="K137" s="84" t="e">
        <f>F137/#REF!</f>
        <v>#REF!</v>
      </c>
    </row>
    <row r="138" spans="1:11" x14ac:dyDescent="0.25">
      <c r="A138" s="154">
        <f t="shared" si="13"/>
        <v>46722</v>
      </c>
      <c r="B138" s="155">
        <v>120</v>
      </c>
      <c r="C138" s="156">
        <f t="shared" si="9"/>
        <v>98331.991542823758</v>
      </c>
      <c r="D138" s="157">
        <f t="shared" si="10"/>
        <v>0</v>
      </c>
      <c r="E138" s="157">
        <f t="shared" si="15"/>
        <v>1013.7318715755026</v>
      </c>
      <c r="F138" s="157">
        <f t="shared" si="14"/>
        <v>1013.7318715755026</v>
      </c>
      <c r="G138" s="157">
        <f t="shared" si="11"/>
        <v>97318.259671248263</v>
      </c>
      <c r="I138" s="84">
        <f t="shared" si="12"/>
        <v>15861.457101793259</v>
      </c>
      <c r="J138" s="84" t="e">
        <f>I138/#REF!</f>
        <v>#REF!</v>
      </c>
      <c r="K138" s="84" t="e">
        <f>F138/#REF!</f>
        <v>#REF!</v>
      </c>
    </row>
    <row r="139" spans="1:11" x14ac:dyDescent="0.25">
      <c r="A139" s="154">
        <f t="shared" si="13"/>
        <v>46753</v>
      </c>
      <c r="B139" s="155">
        <v>121</v>
      </c>
      <c r="C139" s="156">
        <f t="shared" si="9"/>
        <v>97318.259671248263</v>
      </c>
      <c r="D139" s="157">
        <f t="shared" si="10"/>
        <v>0</v>
      </c>
      <c r="E139" s="157">
        <f t="shared" si="15"/>
        <v>1013.7318715755027</v>
      </c>
      <c r="F139" s="157">
        <f t="shared" si="14"/>
        <v>1013.7318715755027</v>
      </c>
      <c r="G139" s="157">
        <f t="shared" si="11"/>
        <v>96304.527799672767</v>
      </c>
      <c r="I139" s="84">
        <f t="shared" si="12"/>
        <v>15861.457101793261</v>
      </c>
      <c r="J139" s="84" t="e">
        <f>I139/#REF!</f>
        <v>#REF!</v>
      </c>
      <c r="K139" s="84" t="e">
        <f>F139/#REF!</f>
        <v>#REF!</v>
      </c>
    </row>
    <row r="140" spans="1:11" x14ac:dyDescent="0.25">
      <c r="A140" s="154">
        <f t="shared" si="13"/>
        <v>46784</v>
      </c>
      <c r="B140" s="155">
        <v>122</v>
      </c>
      <c r="C140" s="156">
        <f t="shared" si="9"/>
        <v>96304.527799672767</v>
      </c>
      <c r="D140" s="157">
        <f t="shared" si="10"/>
        <v>0</v>
      </c>
      <c r="E140" s="157">
        <f t="shared" si="15"/>
        <v>1013.7318715755029</v>
      </c>
      <c r="F140" s="157">
        <f t="shared" si="14"/>
        <v>1013.7318715755029</v>
      </c>
      <c r="G140" s="157">
        <f t="shared" si="11"/>
        <v>95290.795928097257</v>
      </c>
      <c r="I140" s="84">
        <f t="shared" si="12"/>
        <v>15861.457101793263</v>
      </c>
      <c r="J140" s="84" t="e">
        <f>I140/#REF!</f>
        <v>#REF!</v>
      </c>
      <c r="K140" s="84" t="e">
        <f>F140/#REF!</f>
        <v>#REF!</v>
      </c>
    </row>
    <row r="141" spans="1:11" x14ac:dyDescent="0.25">
      <c r="A141" s="154">
        <f t="shared" si="13"/>
        <v>46813</v>
      </c>
      <c r="B141" s="155">
        <v>123</v>
      </c>
      <c r="C141" s="156">
        <f t="shared" si="9"/>
        <v>95290.795928097257</v>
      </c>
      <c r="D141" s="157">
        <f t="shared" si="10"/>
        <v>0</v>
      </c>
      <c r="E141" s="157">
        <f t="shared" si="15"/>
        <v>1013.7318715755027</v>
      </c>
      <c r="F141" s="157">
        <f t="shared" si="14"/>
        <v>1013.7318715755027</v>
      </c>
      <c r="G141" s="157">
        <f t="shared" si="11"/>
        <v>94277.064056521747</v>
      </c>
      <c r="I141" s="84">
        <f t="shared" si="12"/>
        <v>15861.457101793261</v>
      </c>
      <c r="J141" s="84" t="e">
        <f>I141/#REF!</f>
        <v>#REF!</v>
      </c>
      <c r="K141" s="84" t="e">
        <f>F141/#REF!</f>
        <v>#REF!</v>
      </c>
    </row>
    <row r="142" spans="1:11" x14ac:dyDescent="0.25">
      <c r="A142" s="154">
        <f t="shared" si="13"/>
        <v>46844</v>
      </c>
      <c r="B142" s="155">
        <v>124</v>
      </c>
      <c r="C142" s="156">
        <f t="shared" si="9"/>
        <v>94277.064056521747</v>
      </c>
      <c r="D142" s="157">
        <f t="shared" si="10"/>
        <v>0</v>
      </c>
      <c r="E142" s="157">
        <f t="shared" si="15"/>
        <v>1013.7318715755026</v>
      </c>
      <c r="F142" s="157">
        <f t="shared" si="14"/>
        <v>1013.7318715755026</v>
      </c>
      <c r="G142" s="157">
        <f t="shared" si="11"/>
        <v>93263.332184946252</v>
      </c>
      <c r="I142" s="84">
        <f t="shared" si="12"/>
        <v>15861.457101793259</v>
      </c>
      <c r="J142" s="84" t="e">
        <f>I142/#REF!</f>
        <v>#REF!</v>
      </c>
      <c r="K142" s="84" t="e">
        <f>F142/#REF!</f>
        <v>#REF!</v>
      </c>
    </row>
    <row r="143" spans="1:11" x14ac:dyDescent="0.25">
      <c r="A143" s="154">
        <f t="shared" si="13"/>
        <v>46874</v>
      </c>
      <c r="B143" s="155">
        <v>125</v>
      </c>
      <c r="C143" s="156">
        <f t="shared" si="9"/>
        <v>93263.332184946252</v>
      </c>
      <c r="D143" s="157">
        <f t="shared" si="10"/>
        <v>0</v>
      </c>
      <c r="E143" s="157">
        <f t="shared" si="15"/>
        <v>1013.7318715755027</v>
      </c>
      <c r="F143" s="157">
        <f t="shared" si="14"/>
        <v>1013.7318715755027</v>
      </c>
      <c r="G143" s="157">
        <f t="shared" si="11"/>
        <v>92249.600313370756</v>
      </c>
      <c r="I143" s="84">
        <f t="shared" si="12"/>
        <v>15861.457101793261</v>
      </c>
      <c r="J143" s="84" t="e">
        <f>I143/#REF!</f>
        <v>#REF!</v>
      </c>
      <c r="K143" s="84" t="e">
        <f>F143/#REF!</f>
        <v>#REF!</v>
      </c>
    </row>
    <row r="144" spans="1:11" x14ac:dyDescent="0.25">
      <c r="A144" s="154">
        <f t="shared" si="13"/>
        <v>46905</v>
      </c>
      <c r="B144" s="155">
        <v>126</v>
      </c>
      <c r="C144" s="156">
        <f t="shared" si="9"/>
        <v>92249.600313370756</v>
      </c>
      <c r="D144" s="157">
        <f t="shared" si="10"/>
        <v>0</v>
      </c>
      <c r="E144" s="157">
        <f t="shared" si="15"/>
        <v>1013.7318715755029</v>
      </c>
      <c r="F144" s="157">
        <f t="shared" si="14"/>
        <v>1013.7318715755029</v>
      </c>
      <c r="G144" s="157">
        <f t="shared" si="11"/>
        <v>91235.868441795246</v>
      </c>
      <c r="I144" s="84">
        <f t="shared" si="12"/>
        <v>15861.457101793263</v>
      </c>
      <c r="J144" s="84" t="e">
        <f>I144/#REF!</f>
        <v>#REF!</v>
      </c>
      <c r="K144" s="84" t="e">
        <f>F144/#REF!</f>
        <v>#REF!</v>
      </c>
    </row>
    <row r="145" spans="1:11" x14ac:dyDescent="0.25">
      <c r="A145" s="154">
        <f t="shared" si="13"/>
        <v>46935</v>
      </c>
      <c r="B145" s="155">
        <v>127</v>
      </c>
      <c r="C145" s="156">
        <f t="shared" si="9"/>
        <v>91235.868441795246</v>
      </c>
      <c r="D145" s="157">
        <f t="shared" si="10"/>
        <v>0</v>
      </c>
      <c r="E145" s="157">
        <f t="shared" si="15"/>
        <v>1013.7318715755027</v>
      </c>
      <c r="F145" s="157">
        <f t="shared" si="14"/>
        <v>1013.7318715755027</v>
      </c>
      <c r="G145" s="157">
        <f t="shared" si="11"/>
        <v>90222.136570219736</v>
      </c>
      <c r="I145" s="84">
        <f t="shared" si="12"/>
        <v>15861.457101793261</v>
      </c>
      <c r="J145" s="84" t="e">
        <f>I145/#REF!</f>
        <v>#REF!</v>
      </c>
      <c r="K145" s="84" t="e">
        <f>F145/#REF!</f>
        <v>#REF!</v>
      </c>
    </row>
    <row r="146" spans="1:11" x14ac:dyDescent="0.25">
      <c r="A146" s="154">
        <f t="shared" si="13"/>
        <v>46966</v>
      </c>
      <c r="B146" s="155">
        <v>128</v>
      </c>
      <c r="C146" s="156">
        <f t="shared" si="9"/>
        <v>90222.136570219736</v>
      </c>
      <c r="D146" s="157">
        <f t="shared" si="10"/>
        <v>0</v>
      </c>
      <c r="E146" s="157">
        <f t="shared" si="15"/>
        <v>1013.7318715755026</v>
      </c>
      <c r="F146" s="157">
        <f t="shared" si="14"/>
        <v>1013.7318715755026</v>
      </c>
      <c r="G146" s="157">
        <f t="shared" si="11"/>
        <v>89208.404698644241</v>
      </c>
      <c r="I146" s="84">
        <f t="shared" si="12"/>
        <v>15861.457101793259</v>
      </c>
      <c r="J146" s="84" t="e">
        <f>I146/#REF!</f>
        <v>#REF!</v>
      </c>
      <c r="K146" s="84" t="e">
        <f>F146/#REF!</f>
        <v>#REF!</v>
      </c>
    </row>
    <row r="147" spans="1:11" x14ac:dyDescent="0.25">
      <c r="A147" s="154">
        <f t="shared" si="13"/>
        <v>46997</v>
      </c>
      <c r="B147" s="155">
        <v>129</v>
      </c>
      <c r="C147" s="156">
        <f t="shared" ref="C147:C210" si="16">G146</f>
        <v>89208.404698644241</v>
      </c>
      <c r="D147" s="157">
        <f t="shared" ref="D147:D210" si="17">ROUND(C147*$E$15/12,2)</f>
        <v>0</v>
      </c>
      <c r="E147" s="157">
        <f t="shared" si="15"/>
        <v>1013.7318715755027</v>
      </c>
      <c r="F147" s="157">
        <f t="shared" si="14"/>
        <v>1013.7318715755027</v>
      </c>
      <c r="G147" s="157">
        <f t="shared" ref="G147:G210" si="18">C147-E147</f>
        <v>88194.672827068745</v>
      </c>
      <c r="I147" s="84">
        <f t="shared" si="12"/>
        <v>15861.457101793261</v>
      </c>
      <c r="J147" s="84" t="e">
        <f>I147/#REF!</f>
        <v>#REF!</v>
      </c>
      <c r="K147" s="84" t="e">
        <f>F147/#REF!</f>
        <v>#REF!</v>
      </c>
    </row>
    <row r="148" spans="1:11" x14ac:dyDescent="0.25">
      <c r="A148" s="154">
        <f t="shared" si="13"/>
        <v>47027</v>
      </c>
      <c r="B148" s="155">
        <v>130</v>
      </c>
      <c r="C148" s="156">
        <f t="shared" si="16"/>
        <v>88194.672827068745</v>
      </c>
      <c r="D148" s="157">
        <f t="shared" si="17"/>
        <v>0</v>
      </c>
      <c r="E148" s="157">
        <f t="shared" si="15"/>
        <v>1013.7318715755029</v>
      </c>
      <c r="F148" s="157">
        <f t="shared" si="14"/>
        <v>1013.7318715755029</v>
      </c>
      <c r="G148" s="157">
        <f t="shared" si="18"/>
        <v>87180.940955493235</v>
      </c>
      <c r="I148" s="84">
        <f t="shared" ref="I148:I211" si="19">F148*15.6466</f>
        <v>15861.457101793263</v>
      </c>
      <c r="J148" s="84" t="e">
        <f>I148/#REF!</f>
        <v>#REF!</v>
      </c>
      <c r="K148" s="84" t="e">
        <f>F148/#REF!</f>
        <v>#REF!</v>
      </c>
    </row>
    <row r="149" spans="1:11" x14ac:dyDescent="0.25">
      <c r="A149" s="154">
        <f t="shared" si="13"/>
        <v>47058</v>
      </c>
      <c r="B149" s="155">
        <v>131</v>
      </c>
      <c r="C149" s="156">
        <f t="shared" si="16"/>
        <v>87180.940955493235</v>
      </c>
      <c r="D149" s="157">
        <f t="shared" si="17"/>
        <v>0</v>
      </c>
      <c r="E149" s="157">
        <f t="shared" si="15"/>
        <v>1013.7318715755027</v>
      </c>
      <c r="F149" s="157">
        <f t="shared" si="14"/>
        <v>1013.7318715755027</v>
      </c>
      <c r="G149" s="157">
        <f t="shared" si="18"/>
        <v>86167.209083917725</v>
      </c>
      <c r="I149" s="84">
        <f t="shared" si="19"/>
        <v>15861.457101793261</v>
      </c>
      <c r="J149" s="84" t="e">
        <f>I149/#REF!</f>
        <v>#REF!</v>
      </c>
      <c r="K149" s="84" t="e">
        <f>F149/#REF!</f>
        <v>#REF!</v>
      </c>
    </row>
    <row r="150" spans="1:11" x14ac:dyDescent="0.25">
      <c r="A150" s="154">
        <f t="shared" ref="A150:A213" si="20">EDATE(A149,1)</f>
        <v>47088</v>
      </c>
      <c r="B150" s="155">
        <v>132</v>
      </c>
      <c r="C150" s="156">
        <f t="shared" si="16"/>
        <v>86167.209083917725</v>
      </c>
      <c r="D150" s="157">
        <f t="shared" si="17"/>
        <v>0</v>
      </c>
      <c r="E150" s="157">
        <f t="shared" si="15"/>
        <v>1013.7318715755026</v>
      </c>
      <c r="F150" s="157">
        <f t="shared" si="14"/>
        <v>1013.7318715755026</v>
      </c>
      <c r="G150" s="157">
        <f t="shared" si="18"/>
        <v>85153.47721234223</v>
      </c>
      <c r="I150" s="84">
        <f t="shared" si="19"/>
        <v>15861.457101793259</v>
      </c>
      <c r="J150" s="84" t="e">
        <f>I150/#REF!</f>
        <v>#REF!</v>
      </c>
      <c r="K150" s="84" t="e">
        <f>F150/#REF!</f>
        <v>#REF!</v>
      </c>
    </row>
    <row r="151" spans="1:11" x14ac:dyDescent="0.25">
      <c r="A151" s="154">
        <f t="shared" si="20"/>
        <v>47119</v>
      </c>
      <c r="B151" s="155">
        <v>133</v>
      </c>
      <c r="C151" s="156">
        <f t="shared" si="16"/>
        <v>85153.47721234223</v>
      </c>
      <c r="D151" s="157">
        <f t="shared" si="17"/>
        <v>0</v>
      </c>
      <c r="E151" s="157">
        <f t="shared" si="15"/>
        <v>1013.7318715755027</v>
      </c>
      <c r="F151" s="157">
        <f t="shared" si="14"/>
        <v>1013.7318715755027</v>
      </c>
      <c r="G151" s="157">
        <f t="shared" si="18"/>
        <v>84139.745340766734</v>
      </c>
      <c r="I151" s="84">
        <f t="shared" si="19"/>
        <v>15861.457101793261</v>
      </c>
      <c r="J151" s="84" t="e">
        <f>I151/#REF!</f>
        <v>#REF!</v>
      </c>
      <c r="K151" s="84" t="e">
        <f>F151/#REF!</f>
        <v>#REF!</v>
      </c>
    </row>
    <row r="152" spans="1:11" x14ac:dyDescent="0.25">
      <c r="A152" s="154">
        <f t="shared" si="20"/>
        <v>47150</v>
      </c>
      <c r="B152" s="155">
        <v>134</v>
      </c>
      <c r="C152" s="156">
        <f t="shared" si="16"/>
        <v>84139.745340766734</v>
      </c>
      <c r="D152" s="157">
        <f t="shared" si="17"/>
        <v>0</v>
      </c>
      <c r="E152" s="157">
        <f t="shared" si="15"/>
        <v>1013.7318715755029</v>
      </c>
      <c r="F152" s="157">
        <f t="shared" si="14"/>
        <v>1013.7318715755029</v>
      </c>
      <c r="G152" s="157">
        <f t="shared" si="18"/>
        <v>83126.013469191224</v>
      </c>
      <c r="I152" s="84">
        <f t="shared" si="19"/>
        <v>15861.457101793263</v>
      </c>
      <c r="J152" s="84" t="e">
        <f>I152/#REF!</f>
        <v>#REF!</v>
      </c>
      <c r="K152" s="84" t="e">
        <f>F152/#REF!</f>
        <v>#REF!</v>
      </c>
    </row>
    <row r="153" spans="1:11" x14ac:dyDescent="0.25">
      <c r="A153" s="154">
        <f t="shared" si="20"/>
        <v>47178</v>
      </c>
      <c r="B153" s="155">
        <v>135</v>
      </c>
      <c r="C153" s="156">
        <f t="shared" si="16"/>
        <v>83126.013469191224</v>
      </c>
      <c r="D153" s="157">
        <f t="shared" si="17"/>
        <v>0</v>
      </c>
      <c r="E153" s="157">
        <f t="shared" si="15"/>
        <v>1013.7318715755027</v>
      </c>
      <c r="F153" s="157">
        <f t="shared" si="14"/>
        <v>1013.7318715755027</v>
      </c>
      <c r="G153" s="157">
        <f t="shared" si="18"/>
        <v>82112.281597615714</v>
      </c>
      <c r="I153" s="84">
        <f t="shared" si="19"/>
        <v>15861.457101793261</v>
      </c>
      <c r="J153" s="84" t="e">
        <f>I153/#REF!</f>
        <v>#REF!</v>
      </c>
      <c r="K153" s="84" t="e">
        <f>F153/#REF!</f>
        <v>#REF!</v>
      </c>
    </row>
    <row r="154" spans="1:11" x14ac:dyDescent="0.25">
      <c r="A154" s="154">
        <f t="shared" si="20"/>
        <v>47209</v>
      </c>
      <c r="B154" s="155">
        <v>136</v>
      </c>
      <c r="C154" s="156">
        <f t="shared" si="16"/>
        <v>82112.281597615714</v>
      </c>
      <c r="D154" s="157">
        <f t="shared" si="17"/>
        <v>0</v>
      </c>
      <c r="E154" s="157">
        <f t="shared" si="15"/>
        <v>1013.7318715755026</v>
      </c>
      <c r="F154" s="157">
        <f t="shared" si="14"/>
        <v>1013.7318715755026</v>
      </c>
      <c r="G154" s="157">
        <f t="shared" si="18"/>
        <v>81098.549726040219</v>
      </c>
      <c r="I154" s="84">
        <f t="shared" si="19"/>
        <v>15861.457101793259</v>
      </c>
      <c r="J154" s="84" t="e">
        <f>I154/#REF!</f>
        <v>#REF!</v>
      </c>
      <c r="K154" s="84" t="e">
        <f>F154/#REF!</f>
        <v>#REF!</v>
      </c>
    </row>
    <row r="155" spans="1:11" x14ac:dyDescent="0.25">
      <c r="A155" s="154">
        <f t="shared" si="20"/>
        <v>47239</v>
      </c>
      <c r="B155" s="155">
        <v>137</v>
      </c>
      <c r="C155" s="156">
        <f t="shared" si="16"/>
        <v>81098.549726040219</v>
      </c>
      <c r="D155" s="157">
        <f t="shared" si="17"/>
        <v>0</v>
      </c>
      <c r="E155" s="157">
        <f t="shared" si="15"/>
        <v>1013.7318715755027</v>
      </c>
      <c r="F155" s="157">
        <f t="shared" si="14"/>
        <v>1013.7318715755027</v>
      </c>
      <c r="G155" s="157">
        <f t="shared" si="18"/>
        <v>80084.817854464723</v>
      </c>
      <c r="I155" s="84">
        <f t="shared" si="19"/>
        <v>15861.457101793261</v>
      </c>
      <c r="J155" s="84" t="e">
        <f>I155/#REF!</f>
        <v>#REF!</v>
      </c>
      <c r="K155" s="84" t="e">
        <f>F155/#REF!</f>
        <v>#REF!</v>
      </c>
    </row>
    <row r="156" spans="1:11" x14ac:dyDescent="0.25">
      <c r="A156" s="154">
        <f t="shared" si="20"/>
        <v>47270</v>
      </c>
      <c r="B156" s="155">
        <v>138</v>
      </c>
      <c r="C156" s="156">
        <f t="shared" si="16"/>
        <v>80084.817854464723</v>
      </c>
      <c r="D156" s="157">
        <f t="shared" si="17"/>
        <v>0</v>
      </c>
      <c r="E156" s="157">
        <f t="shared" si="15"/>
        <v>1013.7318715755029</v>
      </c>
      <c r="F156" s="157">
        <f t="shared" si="14"/>
        <v>1013.7318715755029</v>
      </c>
      <c r="G156" s="157">
        <f t="shared" si="18"/>
        <v>79071.085982889213</v>
      </c>
      <c r="I156" s="84">
        <f t="shared" si="19"/>
        <v>15861.457101793263</v>
      </c>
      <c r="J156" s="84" t="e">
        <f>I156/#REF!</f>
        <v>#REF!</v>
      </c>
      <c r="K156" s="84" t="e">
        <f>F156/#REF!</f>
        <v>#REF!</v>
      </c>
    </row>
    <row r="157" spans="1:11" x14ac:dyDescent="0.25">
      <c r="A157" s="154">
        <f t="shared" si="20"/>
        <v>47300</v>
      </c>
      <c r="B157" s="155">
        <v>139</v>
      </c>
      <c r="C157" s="156">
        <f t="shared" si="16"/>
        <v>79071.085982889213</v>
      </c>
      <c r="D157" s="157">
        <f t="shared" si="17"/>
        <v>0</v>
      </c>
      <c r="E157" s="157">
        <f t="shared" si="15"/>
        <v>1013.7318715755027</v>
      </c>
      <c r="F157" s="157">
        <f t="shared" si="14"/>
        <v>1013.7318715755027</v>
      </c>
      <c r="G157" s="157">
        <f t="shared" si="18"/>
        <v>78057.354111313703</v>
      </c>
      <c r="I157" s="84">
        <f t="shared" si="19"/>
        <v>15861.457101793261</v>
      </c>
      <c r="J157" s="84" t="e">
        <f>I157/#REF!</f>
        <v>#REF!</v>
      </c>
      <c r="K157" s="84" t="e">
        <f>F157/#REF!</f>
        <v>#REF!</v>
      </c>
    </row>
    <row r="158" spans="1:11" x14ac:dyDescent="0.25">
      <c r="A158" s="154">
        <f t="shared" si="20"/>
        <v>47331</v>
      </c>
      <c r="B158" s="155">
        <v>140</v>
      </c>
      <c r="C158" s="156">
        <f t="shared" si="16"/>
        <v>78057.354111313703</v>
      </c>
      <c r="D158" s="157">
        <f t="shared" si="17"/>
        <v>0</v>
      </c>
      <c r="E158" s="157">
        <f t="shared" si="15"/>
        <v>1013.7318715755026</v>
      </c>
      <c r="F158" s="157">
        <f t="shared" si="14"/>
        <v>1013.7318715755026</v>
      </c>
      <c r="G158" s="157">
        <f t="shared" si="18"/>
        <v>77043.622239738208</v>
      </c>
      <c r="I158" s="84">
        <f t="shared" si="19"/>
        <v>15861.457101793259</v>
      </c>
      <c r="J158" s="84" t="e">
        <f>I158/#REF!</f>
        <v>#REF!</v>
      </c>
      <c r="K158" s="84" t="e">
        <f>F158/#REF!</f>
        <v>#REF!</v>
      </c>
    </row>
    <row r="159" spans="1:11" x14ac:dyDescent="0.25">
      <c r="A159" s="154">
        <f t="shared" si="20"/>
        <v>47362</v>
      </c>
      <c r="B159" s="155">
        <v>141</v>
      </c>
      <c r="C159" s="156">
        <f t="shared" si="16"/>
        <v>77043.622239738208</v>
      </c>
      <c r="D159" s="157">
        <f t="shared" si="17"/>
        <v>0</v>
      </c>
      <c r="E159" s="157">
        <f t="shared" si="15"/>
        <v>1013.7318715755027</v>
      </c>
      <c r="F159" s="157">
        <f t="shared" si="14"/>
        <v>1013.7318715755027</v>
      </c>
      <c r="G159" s="157">
        <f t="shared" si="18"/>
        <v>76029.890368162713</v>
      </c>
      <c r="I159" s="84">
        <f t="shared" si="19"/>
        <v>15861.457101793261</v>
      </c>
      <c r="J159" s="84" t="e">
        <f>I159/#REF!</f>
        <v>#REF!</v>
      </c>
      <c r="K159" s="84" t="e">
        <f>F159/#REF!</f>
        <v>#REF!</v>
      </c>
    </row>
    <row r="160" spans="1:11" x14ac:dyDescent="0.25">
      <c r="A160" s="154">
        <f t="shared" si="20"/>
        <v>47392</v>
      </c>
      <c r="B160" s="155">
        <v>142</v>
      </c>
      <c r="C160" s="156">
        <f t="shared" si="16"/>
        <v>76029.890368162713</v>
      </c>
      <c r="D160" s="157">
        <f t="shared" si="17"/>
        <v>0</v>
      </c>
      <c r="E160" s="157">
        <f t="shared" si="15"/>
        <v>1013.7318715755029</v>
      </c>
      <c r="F160" s="157">
        <f t="shared" si="14"/>
        <v>1013.7318715755029</v>
      </c>
      <c r="G160" s="157">
        <f t="shared" si="18"/>
        <v>75016.158496587203</v>
      </c>
      <c r="I160" s="84">
        <f t="shared" si="19"/>
        <v>15861.457101793263</v>
      </c>
      <c r="J160" s="84" t="e">
        <f>I160/#REF!</f>
        <v>#REF!</v>
      </c>
      <c r="K160" s="84" t="e">
        <f>F160/#REF!</f>
        <v>#REF!</v>
      </c>
    </row>
    <row r="161" spans="1:11" x14ac:dyDescent="0.25">
      <c r="A161" s="154">
        <f t="shared" si="20"/>
        <v>47423</v>
      </c>
      <c r="B161" s="155">
        <v>143</v>
      </c>
      <c r="C161" s="156">
        <f t="shared" si="16"/>
        <v>75016.158496587203</v>
      </c>
      <c r="D161" s="157">
        <f t="shared" si="17"/>
        <v>0</v>
      </c>
      <c r="E161" s="157">
        <f t="shared" si="15"/>
        <v>1013.7318715755027</v>
      </c>
      <c r="F161" s="157">
        <f t="shared" si="14"/>
        <v>1013.7318715755027</v>
      </c>
      <c r="G161" s="157">
        <f t="shared" si="18"/>
        <v>74002.426625011693</v>
      </c>
      <c r="I161" s="84">
        <f t="shared" si="19"/>
        <v>15861.457101793261</v>
      </c>
      <c r="J161" s="84" t="e">
        <f>I161/#REF!</f>
        <v>#REF!</v>
      </c>
      <c r="K161" s="84" t="e">
        <f>F161/#REF!</f>
        <v>#REF!</v>
      </c>
    </row>
    <row r="162" spans="1:11" x14ac:dyDescent="0.25">
      <c r="A162" s="154">
        <f t="shared" si="20"/>
        <v>47453</v>
      </c>
      <c r="B162" s="155">
        <v>144</v>
      </c>
      <c r="C162" s="156">
        <f t="shared" si="16"/>
        <v>74002.426625011693</v>
      </c>
      <c r="D162" s="157">
        <f t="shared" si="17"/>
        <v>0</v>
      </c>
      <c r="E162" s="157">
        <f t="shared" si="15"/>
        <v>1013.7318715755026</v>
      </c>
      <c r="F162" s="157">
        <f t="shared" si="14"/>
        <v>1013.7318715755026</v>
      </c>
      <c r="G162" s="157">
        <f t="shared" si="18"/>
        <v>72988.694753436197</v>
      </c>
      <c r="I162" s="84">
        <f t="shared" si="19"/>
        <v>15861.457101793259</v>
      </c>
      <c r="J162" s="84" t="e">
        <f>I162/#REF!</f>
        <v>#REF!</v>
      </c>
      <c r="K162" s="84" t="e">
        <f>F162/#REF!</f>
        <v>#REF!</v>
      </c>
    </row>
    <row r="163" spans="1:11" x14ac:dyDescent="0.25">
      <c r="A163" s="154">
        <f t="shared" si="20"/>
        <v>47484</v>
      </c>
      <c r="B163" s="155">
        <v>145</v>
      </c>
      <c r="C163" s="156">
        <f t="shared" si="16"/>
        <v>72988.694753436197</v>
      </c>
      <c r="D163" s="157">
        <f t="shared" si="17"/>
        <v>0</v>
      </c>
      <c r="E163" s="157">
        <f t="shared" si="15"/>
        <v>1013.7318715755027</v>
      </c>
      <c r="F163" s="157">
        <f t="shared" si="14"/>
        <v>1013.7318715755027</v>
      </c>
      <c r="G163" s="157">
        <f t="shared" si="18"/>
        <v>71974.962881860702</v>
      </c>
      <c r="I163" s="84">
        <f t="shared" si="19"/>
        <v>15861.457101793261</v>
      </c>
      <c r="J163" s="84" t="e">
        <f>I163/#REF!</f>
        <v>#REF!</v>
      </c>
      <c r="K163" s="84" t="e">
        <f>F163/#REF!</f>
        <v>#REF!</v>
      </c>
    </row>
    <row r="164" spans="1:11" x14ac:dyDescent="0.25">
      <c r="A164" s="154">
        <f t="shared" si="20"/>
        <v>47515</v>
      </c>
      <c r="B164" s="155">
        <v>146</v>
      </c>
      <c r="C164" s="156">
        <f t="shared" si="16"/>
        <v>71974.962881860702</v>
      </c>
      <c r="D164" s="157">
        <f t="shared" si="17"/>
        <v>0</v>
      </c>
      <c r="E164" s="157">
        <f t="shared" si="15"/>
        <v>1013.7318715755029</v>
      </c>
      <c r="F164" s="157">
        <f t="shared" si="14"/>
        <v>1013.7318715755029</v>
      </c>
      <c r="G164" s="157">
        <f t="shared" si="18"/>
        <v>70961.231010285192</v>
      </c>
      <c r="I164" s="84">
        <f t="shared" si="19"/>
        <v>15861.457101793263</v>
      </c>
      <c r="J164" s="84" t="e">
        <f>I164/#REF!</f>
        <v>#REF!</v>
      </c>
      <c r="K164" s="84" t="e">
        <f>F164/#REF!</f>
        <v>#REF!</v>
      </c>
    </row>
    <row r="165" spans="1:11" x14ac:dyDescent="0.25">
      <c r="A165" s="154">
        <f t="shared" si="20"/>
        <v>47543</v>
      </c>
      <c r="B165" s="155">
        <v>147</v>
      </c>
      <c r="C165" s="156">
        <f t="shared" si="16"/>
        <v>70961.231010285192</v>
      </c>
      <c r="D165" s="157">
        <f t="shared" si="17"/>
        <v>0</v>
      </c>
      <c r="E165" s="157">
        <f t="shared" si="15"/>
        <v>1013.7318715755027</v>
      </c>
      <c r="F165" s="157">
        <f t="shared" si="14"/>
        <v>1013.7318715755027</v>
      </c>
      <c r="G165" s="157">
        <f t="shared" si="18"/>
        <v>69947.499138709682</v>
      </c>
      <c r="I165" s="84">
        <f t="shared" si="19"/>
        <v>15861.457101793261</v>
      </c>
      <c r="J165" s="84" t="e">
        <f>I165/#REF!</f>
        <v>#REF!</v>
      </c>
      <c r="K165" s="84" t="e">
        <f>F165/#REF!</f>
        <v>#REF!</v>
      </c>
    </row>
    <row r="166" spans="1:11" x14ac:dyDescent="0.25">
      <c r="A166" s="154">
        <f t="shared" si="20"/>
        <v>47574</v>
      </c>
      <c r="B166" s="155">
        <v>148</v>
      </c>
      <c r="C166" s="156">
        <f t="shared" si="16"/>
        <v>69947.499138709682</v>
      </c>
      <c r="D166" s="157">
        <f t="shared" si="17"/>
        <v>0</v>
      </c>
      <c r="E166" s="157">
        <f t="shared" si="15"/>
        <v>1013.7318715755026</v>
      </c>
      <c r="F166" s="157">
        <f t="shared" si="14"/>
        <v>1013.7318715755026</v>
      </c>
      <c r="G166" s="157">
        <f t="shared" si="18"/>
        <v>68933.767267134186</v>
      </c>
      <c r="I166" s="84">
        <f t="shared" si="19"/>
        <v>15861.457101793259</v>
      </c>
      <c r="J166" s="84" t="e">
        <f>I166/#REF!</f>
        <v>#REF!</v>
      </c>
      <c r="K166" s="84" t="e">
        <f>F166/#REF!</f>
        <v>#REF!</v>
      </c>
    </row>
    <row r="167" spans="1:11" x14ac:dyDescent="0.25">
      <c r="A167" s="154">
        <f t="shared" si="20"/>
        <v>47604</v>
      </c>
      <c r="B167" s="155">
        <v>149</v>
      </c>
      <c r="C167" s="156">
        <f t="shared" si="16"/>
        <v>68933.767267134186</v>
      </c>
      <c r="D167" s="157">
        <f t="shared" si="17"/>
        <v>0</v>
      </c>
      <c r="E167" s="157">
        <f t="shared" si="15"/>
        <v>1013.7318715755027</v>
      </c>
      <c r="F167" s="157">
        <f t="shared" si="14"/>
        <v>1013.7318715755027</v>
      </c>
      <c r="G167" s="157">
        <f t="shared" si="18"/>
        <v>67920.035395558691</v>
      </c>
      <c r="I167" s="84">
        <f t="shared" si="19"/>
        <v>15861.457101793261</v>
      </c>
      <c r="J167" s="84" t="e">
        <f>I167/#REF!</f>
        <v>#REF!</v>
      </c>
      <c r="K167" s="84" t="e">
        <f>F167/#REF!</f>
        <v>#REF!</v>
      </c>
    </row>
    <row r="168" spans="1:11" x14ac:dyDescent="0.25">
      <c r="A168" s="154">
        <f t="shared" si="20"/>
        <v>47635</v>
      </c>
      <c r="B168" s="155">
        <v>150</v>
      </c>
      <c r="C168" s="156">
        <f t="shared" si="16"/>
        <v>67920.035395558691</v>
      </c>
      <c r="D168" s="157">
        <f t="shared" si="17"/>
        <v>0</v>
      </c>
      <c r="E168" s="157">
        <f t="shared" si="15"/>
        <v>1013.7318715755029</v>
      </c>
      <c r="F168" s="157">
        <f t="shared" si="14"/>
        <v>1013.7318715755029</v>
      </c>
      <c r="G168" s="157">
        <f t="shared" si="18"/>
        <v>66906.303523983181</v>
      </c>
      <c r="I168" s="84">
        <f t="shared" si="19"/>
        <v>15861.457101793263</v>
      </c>
      <c r="J168" s="84" t="e">
        <f>I168/#REF!</f>
        <v>#REF!</v>
      </c>
      <c r="K168" s="84" t="e">
        <f>F168/#REF!</f>
        <v>#REF!</v>
      </c>
    </row>
    <row r="169" spans="1:11" x14ac:dyDescent="0.25">
      <c r="A169" s="154">
        <f t="shared" si="20"/>
        <v>47665</v>
      </c>
      <c r="B169" s="155">
        <v>151</v>
      </c>
      <c r="C169" s="156">
        <f t="shared" si="16"/>
        <v>66906.303523983181</v>
      </c>
      <c r="D169" s="157">
        <f t="shared" si="17"/>
        <v>0</v>
      </c>
      <c r="E169" s="157">
        <f t="shared" si="15"/>
        <v>1013.7318715755027</v>
      </c>
      <c r="F169" s="157">
        <f t="shared" si="14"/>
        <v>1013.7318715755027</v>
      </c>
      <c r="G169" s="157">
        <f t="shared" si="18"/>
        <v>65892.571652407671</v>
      </c>
      <c r="I169" s="84">
        <f t="shared" si="19"/>
        <v>15861.457101793261</v>
      </c>
      <c r="J169" s="84" t="e">
        <f>I169/#REF!</f>
        <v>#REF!</v>
      </c>
      <c r="K169" s="84" t="e">
        <f>F169/#REF!</f>
        <v>#REF!</v>
      </c>
    </row>
    <row r="170" spans="1:11" x14ac:dyDescent="0.25">
      <c r="A170" s="154">
        <f t="shared" si="20"/>
        <v>47696</v>
      </c>
      <c r="B170" s="155">
        <v>152</v>
      </c>
      <c r="C170" s="156">
        <f t="shared" si="16"/>
        <v>65892.571652407671</v>
      </c>
      <c r="D170" s="157">
        <f t="shared" si="17"/>
        <v>0</v>
      </c>
      <c r="E170" s="157">
        <f t="shared" si="15"/>
        <v>1013.7318715755026</v>
      </c>
      <c r="F170" s="157">
        <f t="shared" si="14"/>
        <v>1013.7318715755026</v>
      </c>
      <c r="G170" s="157">
        <f t="shared" si="18"/>
        <v>64878.839780832168</v>
      </c>
      <c r="I170" s="84">
        <f t="shared" si="19"/>
        <v>15861.457101793259</v>
      </c>
      <c r="J170" s="84" t="e">
        <f>I170/#REF!</f>
        <v>#REF!</v>
      </c>
      <c r="K170" s="84" t="e">
        <f>F170/#REF!</f>
        <v>#REF!</v>
      </c>
    </row>
    <row r="171" spans="1:11" x14ac:dyDescent="0.25">
      <c r="A171" s="154">
        <f t="shared" si="20"/>
        <v>47727</v>
      </c>
      <c r="B171" s="155">
        <v>153</v>
      </c>
      <c r="C171" s="156">
        <f t="shared" si="16"/>
        <v>64878.839780832168</v>
      </c>
      <c r="D171" s="157">
        <f t="shared" si="17"/>
        <v>0</v>
      </c>
      <c r="E171" s="157">
        <f t="shared" si="15"/>
        <v>1013.7318715755026</v>
      </c>
      <c r="F171" s="157">
        <f t="shared" si="14"/>
        <v>1013.7318715755026</v>
      </c>
      <c r="G171" s="157">
        <f t="shared" si="18"/>
        <v>63865.107909256665</v>
      </c>
      <c r="I171" s="84">
        <f t="shared" si="19"/>
        <v>15861.457101793259</v>
      </c>
      <c r="J171" s="84" t="e">
        <f>I171/#REF!</f>
        <v>#REF!</v>
      </c>
      <c r="K171" s="84" t="e">
        <f>F171/#REF!</f>
        <v>#REF!</v>
      </c>
    </row>
    <row r="172" spans="1:11" x14ac:dyDescent="0.25">
      <c r="A172" s="154">
        <f t="shared" si="20"/>
        <v>47757</v>
      </c>
      <c r="B172" s="155">
        <v>154</v>
      </c>
      <c r="C172" s="156">
        <f t="shared" si="16"/>
        <v>63865.107909256665</v>
      </c>
      <c r="D172" s="157">
        <f t="shared" si="17"/>
        <v>0</v>
      </c>
      <c r="E172" s="157">
        <f t="shared" si="15"/>
        <v>1013.7318715755026</v>
      </c>
      <c r="F172" s="157">
        <f t="shared" si="14"/>
        <v>1013.7318715755026</v>
      </c>
      <c r="G172" s="157">
        <f t="shared" si="18"/>
        <v>62851.376037681162</v>
      </c>
      <c r="I172" s="84">
        <f t="shared" si="19"/>
        <v>15861.457101793259</v>
      </c>
      <c r="J172" s="84" t="e">
        <f>I172/#REF!</f>
        <v>#REF!</v>
      </c>
      <c r="K172" s="84" t="e">
        <f>F172/#REF!</f>
        <v>#REF!</v>
      </c>
    </row>
    <row r="173" spans="1:11" x14ac:dyDescent="0.25">
      <c r="A173" s="154">
        <f t="shared" si="20"/>
        <v>47788</v>
      </c>
      <c r="B173" s="155">
        <v>155</v>
      </c>
      <c r="C173" s="156">
        <f t="shared" si="16"/>
        <v>62851.376037681162</v>
      </c>
      <c r="D173" s="157">
        <f t="shared" si="17"/>
        <v>0</v>
      </c>
      <c r="E173" s="157">
        <f t="shared" si="15"/>
        <v>1013.7318715755026</v>
      </c>
      <c r="F173" s="157">
        <f t="shared" si="14"/>
        <v>1013.7318715755026</v>
      </c>
      <c r="G173" s="157">
        <f t="shared" si="18"/>
        <v>61837.64416610566</v>
      </c>
      <c r="I173" s="84">
        <f t="shared" si="19"/>
        <v>15861.457101793259</v>
      </c>
      <c r="J173" s="84" t="e">
        <f>I173/#REF!</f>
        <v>#REF!</v>
      </c>
      <c r="K173" s="84" t="e">
        <f>F173/#REF!</f>
        <v>#REF!</v>
      </c>
    </row>
    <row r="174" spans="1:11" x14ac:dyDescent="0.25">
      <c r="A174" s="154">
        <f t="shared" si="20"/>
        <v>47818</v>
      </c>
      <c r="B174" s="155">
        <v>156</v>
      </c>
      <c r="C174" s="156">
        <f t="shared" si="16"/>
        <v>61837.64416610566</v>
      </c>
      <c r="D174" s="157">
        <f t="shared" si="17"/>
        <v>0</v>
      </c>
      <c r="E174" s="157">
        <f t="shared" si="15"/>
        <v>1013.7318715755026</v>
      </c>
      <c r="F174" s="157">
        <f t="shared" si="14"/>
        <v>1013.7318715755026</v>
      </c>
      <c r="G174" s="157">
        <f t="shared" si="18"/>
        <v>60823.912294530157</v>
      </c>
      <c r="I174" s="84">
        <f t="shared" si="19"/>
        <v>15861.457101793259</v>
      </c>
      <c r="J174" s="84" t="e">
        <f>I174/#REF!</f>
        <v>#REF!</v>
      </c>
      <c r="K174" s="84" t="e">
        <f>F174/#REF!</f>
        <v>#REF!</v>
      </c>
    </row>
    <row r="175" spans="1:11" x14ac:dyDescent="0.25">
      <c r="A175" s="154">
        <f t="shared" si="20"/>
        <v>47849</v>
      </c>
      <c r="B175" s="155">
        <v>157</v>
      </c>
      <c r="C175" s="156">
        <f t="shared" si="16"/>
        <v>60823.912294530157</v>
      </c>
      <c r="D175" s="157">
        <f t="shared" si="17"/>
        <v>0</v>
      </c>
      <c r="E175" s="157">
        <f t="shared" si="15"/>
        <v>1013.7318715755026</v>
      </c>
      <c r="F175" s="157">
        <f t="shared" si="14"/>
        <v>1013.7318715755026</v>
      </c>
      <c r="G175" s="157">
        <f t="shared" si="18"/>
        <v>59810.180422954654</v>
      </c>
      <c r="I175" s="84">
        <f t="shared" si="19"/>
        <v>15861.457101793259</v>
      </c>
      <c r="J175" s="84" t="e">
        <f>I175/#REF!</f>
        <v>#REF!</v>
      </c>
      <c r="K175" s="84" t="e">
        <f>F175/#REF!</f>
        <v>#REF!</v>
      </c>
    </row>
    <row r="176" spans="1:11" x14ac:dyDescent="0.25">
      <c r="A176" s="154">
        <f t="shared" si="20"/>
        <v>47880</v>
      </c>
      <c r="B176" s="155">
        <v>158</v>
      </c>
      <c r="C176" s="156">
        <f t="shared" si="16"/>
        <v>59810.180422954654</v>
      </c>
      <c r="D176" s="157">
        <f t="shared" si="17"/>
        <v>0</v>
      </c>
      <c r="E176" s="157">
        <f t="shared" si="15"/>
        <v>1013.7318715755026</v>
      </c>
      <c r="F176" s="157">
        <f t="shared" si="14"/>
        <v>1013.7318715755026</v>
      </c>
      <c r="G176" s="157">
        <f t="shared" si="18"/>
        <v>58796.448551379151</v>
      </c>
      <c r="I176" s="84">
        <f t="shared" si="19"/>
        <v>15861.457101793259</v>
      </c>
      <c r="J176" s="84" t="e">
        <f>I176/#REF!</f>
        <v>#REF!</v>
      </c>
      <c r="K176" s="84" t="e">
        <f>F176/#REF!</f>
        <v>#REF!</v>
      </c>
    </row>
    <row r="177" spans="1:11" x14ac:dyDescent="0.25">
      <c r="A177" s="154">
        <f t="shared" si="20"/>
        <v>47908</v>
      </c>
      <c r="B177" s="155">
        <v>159</v>
      </c>
      <c r="C177" s="156">
        <f t="shared" si="16"/>
        <v>58796.448551379151</v>
      </c>
      <c r="D177" s="157">
        <f t="shared" si="17"/>
        <v>0</v>
      </c>
      <c r="E177" s="157">
        <f t="shared" si="15"/>
        <v>1013.7318715755026</v>
      </c>
      <c r="F177" s="157">
        <f t="shared" si="14"/>
        <v>1013.7318715755026</v>
      </c>
      <c r="G177" s="157">
        <f t="shared" si="18"/>
        <v>57782.716679803649</v>
      </c>
      <c r="I177" s="84">
        <f t="shared" si="19"/>
        <v>15861.457101793259</v>
      </c>
      <c r="J177" s="84" t="e">
        <f>I177/#REF!</f>
        <v>#REF!</v>
      </c>
      <c r="K177" s="84" t="e">
        <f>F177/#REF!</f>
        <v>#REF!</v>
      </c>
    </row>
    <row r="178" spans="1:11" x14ac:dyDescent="0.25">
      <c r="A178" s="154">
        <f t="shared" si="20"/>
        <v>47939</v>
      </c>
      <c r="B178" s="155">
        <v>160</v>
      </c>
      <c r="C178" s="156">
        <f t="shared" si="16"/>
        <v>57782.716679803649</v>
      </c>
      <c r="D178" s="157">
        <f t="shared" si="17"/>
        <v>0</v>
      </c>
      <c r="E178" s="157">
        <f t="shared" si="15"/>
        <v>1013.7318715755026</v>
      </c>
      <c r="F178" s="157">
        <f t="shared" si="14"/>
        <v>1013.7318715755026</v>
      </c>
      <c r="G178" s="157">
        <f t="shared" si="18"/>
        <v>56768.984808228146</v>
      </c>
      <c r="I178" s="84">
        <f t="shared" si="19"/>
        <v>15861.457101793259</v>
      </c>
      <c r="J178" s="84" t="e">
        <f>I178/#REF!</f>
        <v>#REF!</v>
      </c>
      <c r="K178" s="84" t="e">
        <f>F178/#REF!</f>
        <v>#REF!</v>
      </c>
    </row>
    <row r="179" spans="1:11" x14ac:dyDescent="0.25">
      <c r="A179" s="154">
        <f t="shared" si="20"/>
        <v>47969</v>
      </c>
      <c r="B179" s="155">
        <v>161</v>
      </c>
      <c r="C179" s="156">
        <f t="shared" si="16"/>
        <v>56768.984808228146</v>
      </c>
      <c r="D179" s="157">
        <f t="shared" si="17"/>
        <v>0</v>
      </c>
      <c r="E179" s="157">
        <f t="shared" si="15"/>
        <v>1013.7318715755026</v>
      </c>
      <c r="F179" s="157">
        <f t="shared" si="14"/>
        <v>1013.7318715755026</v>
      </c>
      <c r="G179" s="157">
        <f t="shared" si="18"/>
        <v>55755.252936652643</v>
      </c>
      <c r="I179" s="84">
        <f t="shared" si="19"/>
        <v>15861.457101793259</v>
      </c>
      <c r="J179" s="84" t="e">
        <f>I179/#REF!</f>
        <v>#REF!</v>
      </c>
      <c r="K179" s="84" t="e">
        <f>F179/#REF!</f>
        <v>#REF!</v>
      </c>
    </row>
    <row r="180" spans="1:11" x14ac:dyDescent="0.25">
      <c r="A180" s="154">
        <f t="shared" si="20"/>
        <v>48000</v>
      </c>
      <c r="B180" s="155">
        <v>162</v>
      </c>
      <c r="C180" s="156">
        <f t="shared" si="16"/>
        <v>55755.252936652643</v>
      </c>
      <c r="D180" s="157">
        <f t="shared" si="17"/>
        <v>0</v>
      </c>
      <c r="E180" s="157">
        <f t="shared" si="15"/>
        <v>1013.7318715755026</v>
      </c>
      <c r="F180" s="157">
        <f t="shared" si="14"/>
        <v>1013.7318715755026</v>
      </c>
      <c r="G180" s="157">
        <f t="shared" si="18"/>
        <v>54741.521065077141</v>
      </c>
      <c r="I180" s="84">
        <f t="shared" si="19"/>
        <v>15861.457101793259</v>
      </c>
      <c r="J180" s="84" t="e">
        <f>I180/#REF!</f>
        <v>#REF!</v>
      </c>
      <c r="K180" s="84" t="e">
        <f>F180/#REF!</f>
        <v>#REF!</v>
      </c>
    </row>
    <row r="181" spans="1:11" x14ac:dyDescent="0.25">
      <c r="A181" s="154">
        <f t="shared" si="20"/>
        <v>48030</v>
      </c>
      <c r="B181" s="155">
        <v>163</v>
      </c>
      <c r="C181" s="156">
        <f t="shared" si="16"/>
        <v>54741.521065077141</v>
      </c>
      <c r="D181" s="157">
        <f t="shared" si="17"/>
        <v>0</v>
      </c>
      <c r="E181" s="157">
        <f t="shared" si="15"/>
        <v>1013.7318715755026</v>
      </c>
      <c r="F181" s="157">
        <f t="shared" si="14"/>
        <v>1013.7318715755026</v>
      </c>
      <c r="G181" s="157">
        <f t="shared" si="18"/>
        <v>53727.789193501638</v>
      </c>
      <c r="I181" s="84">
        <f t="shared" si="19"/>
        <v>15861.457101793259</v>
      </c>
      <c r="J181" s="84" t="e">
        <f>I181/#REF!</f>
        <v>#REF!</v>
      </c>
      <c r="K181" s="84" t="e">
        <f>F181/#REF!</f>
        <v>#REF!</v>
      </c>
    </row>
    <row r="182" spans="1:11" x14ac:dyDescent="0.25">
      <c r="A182" s="154">
        <f t="shared" si="20"/>
        <v>48061</v>
      </c>
      <c r="B182" s="155">
        <v>164</v>
      </c>
      <c r="C182" s="156">
        <f t="shared" si="16"/>
        <v>53727.789193501638</v>
      </c>
      <c r="D182" s="157">
        <f t="shared" si="17"/>
        <v>0</v>
      </c>
      <c r="E182" s="157">
        <f t="shared" si="15"/>
        <v>1013.7318715755026</v>
      </c>
      <c r="F182" s="157">
        <f t="shared" si="14"/>
        <v>1013.7318715755026</v>
      </c>
      <c r="G182" s="157">
        <f t="shared" si="18"/>
        <v>52714.057321926135</v>
      </c>
      <c r="I182" s="84">
        <f t="shared" si="19"/>
        <v>15861.457101793259</v>
      </c>
      <c r="J182" s="84" t="e">
        <f>I182/#REF!</f>
        <v>#REF!</v>
      </c>
      <c r="K182" s="84" t="e">
        <f>F182/#REF!</f>
        <v>#REF!</v>
      </c>
    </row>
    <row r="183" spans="1:11" x14ac:dyDescent="0.25">
      <c r="A183" s="154">
        <f t="shared" si="20"/>
        <v>48092</v>
      </c>
      <c r="B183" s="155">
        <v>165</v>
      </c>
      <c r="C183" s="156">
        <f t="shared" si="16"/>
        <v>52714.057321926135</v>
      </c>
      <c r="D183" s="157">
        <f t="shared" si="17"/>
        <v>0</v>
      </c>
      <c r="E183" s="157">
        <f t="shared" si="15"/>
        <v>1013.7318715755026</v>
      </c>
      <c r="F183" s="157">
        <f t="shared" si="14"/>
        <v>1013.7318715755026</v>
      </c>
      <c r="G183" s="157">
        <f t="shared" si="18"/>
        <v>51700.325450350632</v>
      </c>
      <c r="I183" s="84">
        <f t="shared" si="19"/>
        <v>15861.457101793259</v>
      </c>
      <c r="J183" s="84" t="e">
        <f>I183/#REF!</f>
        <v>#REF!</v>
      </c>
      <c r="K183" s="84" t="e">
        <f>F183/#REF!</f>
        <v>#REF!</v>
      </c>
    </row>
    <row r="184" spans="1:11" x14ac:dyDescent="0.25">
      <c r="A184" s="154">
        <f t="shared" si="20"/>
        <v>48122</v>
      </c>
      <c r="B184" s="155">
        <v>166</v>
      </c>
      <c r="C184" s="156">
        <f t="shared" si="16"/>
        <v>51700.325450350632</v>
      </c>
      <c r="D184" s="157">
        <f t="shared" si="17"/>
        <v>0</v>
      </c>
      <c r="E184" s="157">
        <f t="shared" si="15"/>
        <v>1013.7318715755026</v>
      </c>
      <c r="F184" s="157">
        <f t="shared" si="14"/>
        <v>1013.7318715755026</v>
      </c>
      <c r="G184" s="157">
        <f t="shared" si="18"/>
        <v>50686.59357877513</v>
      </c>
      <c r="I184" s="84">
        <f t="shared" si="19"/>
        <v>15861.457101793259</v>
      </c>
      <c r="J184" s="84" t="e">
        <f>I184/#REF!</f>
        <v>#REF!</v>
      </c>
      <c r="K184" s="84" t="e">
        <f>F184/#REF!</f>
        <v>#REF!</v>
      </c>
    </row>
    <row r="185" spans="1:11" x14ac:dyDescent="0.25">
      <c r="A185" s="154">
        <f t="shared" si="20"/>
        <v>48153</v>
      </c>
      <c r="B185" s="155">
        <v>167</v>
      </c>
      <c r="C185" s="156">
        <f t="shared" si="16"/>
        <v>50686.59357877513</v>
      </c>
      <c r="D185" s="157">
        <f t="shared" si="17"/>
        <v>0</v>
      </c>
      <c r="E185" s="157">
        <f t="shared" si="15"/>
        <v>1013.7318715755026</v>
      </c>
      <c r="F185" s="157">
        <f t="shared" si="14"/>
        <v>1013.7318715755026</v>
      </c>
      <c r="G185" s="157">
        <f t="shared" si="18"/>
        <v>49672.861707199627</v>
      </c>
      <c r="I185" s="84">
        <f t="shared" si="19"/>
        <v>15861.457101793259</v>
      </c>
      <c r="J185" s="84" t="e">
        <f>I185/#REF!</f>
        <v>#REF!</v>
      </c>
      <c r="K185" s="84" t="e">
        <f>F185/#REF!</f>
        <v>#REF!</v>
      </c>
    </row>
    <row r="186" spans="1:11" x14ac:dyDescent="0.25">
      <c r="A186" s="154">
        <f t="shared" si="20"/>
        <v>48183</v>
      </c>
      <c r="B186" s="155">
        <v>168</v>
      </c>
      <c r="C186" s="156">
        <f t="shared" si="16"/>
        <v>49672.861707199627</v>
      </c>
      <c r="D186" s="157">
        <f t="shared" si="17"/>
        <v>0</v>
      </c>
      <c r="E186" s="157">
        <f t="shared" si="15"/>
        <v>1013.7318715755026</v>
      </c>
      <c r="F186" s="157">
        <f t="shared" si="14"/>
        <v>1013.7318715755026</v>
      </c>
      <c r="G186" s="157">
        <f t="shared" si="18"/>
        <v>48659.129835624124</v>
      </c>
      <c r="I186" s="84">
        <f t="shared" si="19"/>
        <v>15861.457101793259</v>
      </c>
      <c r="J186" s="84" t="e">
        <f>I186/#REF!</f>
        <v>#REF!</v>
      </c>
      <c r="K186" s="84" t="e">
        <f>F186/#REF!</f>
        <v>#REF!</v>
      </c>
    </row>
    <row r="187" spans="1:11" x14ac:dyDescent="0.25">
      <c r="A187" s="154">
        <f t="shared" si="20"/>
        <v>48214</v>
      </c>
      <c r="B187" s="155">
        <v>169</v>
      </c>
      <c r="C187" s="156">
        <f t="shared" si="16"/>
        <v>48659.129835624124</v>
      </c>
      <c r="D187" s="157">
        <f t="shared" si="17"/>
        <v>0</v>
      </c>
      <c r="E187" s="157">
        <f t="shared" si="15"/>
        <v>1013.7318715755026</v>
      </c>
      <c r="F187" s="157">
        <f t="shared" si="14"/>
        <v>1013.7318715755026</v>
      </c>
      <c r="G187" s="157">
        <f t="shared" si="18"/>
        <v>47645.397964048621</v>
      </c>
      <c r="I187" s="84">
        <f t="shared" si="19"/>
        <v>15861.457101793259</v>
      </c>
      <c r="J187" s="84" t="e">
        <f>I187/#REF!</f>
        <v>#REF!</v>
      </c>
      <c r="K187" s="84" t="e">
        <f>F187/#REF!</f>
        <v>#REF!</v>
      </c>
    </row>
    <row r="188" spans="1:11" x14ac:dyDescent="0.25">
      <c r="A188" s="154">
        <f t="shared" si="20"/>
        <v>48245</v>
      </c>
      <c r="B188" s="155">
        <v>170</v>
      </c>
      <c r="C188" s="156">
        <f t="shared" si="16"/>
        <v>47645.397964048621</v>
      </c>
      <c r="D188" s="157">
        <f t="shared" si="17"/>
        <v>0</v>
      </c>
      <c r="E188" s="157">
        <f t="shared" si="15"/>
        <v>1013.7318715755026</v>
      </c>
      <c r="F188" s="157">
        <f t="shared" si="14"/>
        <v>1013.7318715755026</v>
      </c>
      <c r="G188" s="157">
        <f t="shared" si="18"/>
        <v>46631.666092473119</v>
      </c>
      <c r="I188" s="84">
        <f t="shared" si="19"/>
        <v>15861.457101793259</v>
      </c>
      <c r="J188" s="84" t="e">
        <f>I188/#REF!</f>
        <v>#REF!</v>
      </c>
      <c r="K188" s="84" t="e">
        <f>F188/#REF!</f>
        <v>#REF!</v>
      </c>
    </row>
    <row r="189" spans="1:11" x14ac:dyDescent="0.25">
      <c r="A189" s="154">
        <f t="shared" si="20"/>
        <v>48274</v>
      </c>
      <c r="B189" s="155">
        <v>171</v>
      </c>
      <c r="C189" s="156">
        <f t="shared" si="16"/>
        <v>46631.666092473119</v>
      </c>
      <c r="D189" s="157">
        <f t="shared" si="17"/>
        <v>0</v>
      </c>
      <c r="E189" s="157">
        <f t="shared" si="15"/>
        <v>1013.7318715755026</v>
      </c>
      <c r="F189" s="157">
        <f t="shared" si="14"/>
        <v>1013.7318715755026</v>
      </c>
      <c r="G189" s="157">
        <f t="shared" si="18"/>
        <v>45617.934220897616</v>
      </c>
      <c r="I189" s="84">
        <f t="shared" si="19"/>
        <v>15861.457101793259</v>
      </c>
      <c r="J189" s="84" t="e">
        <f>I189/#REF!</f>
        <v>#REF!</v>
      </c>
      <c r="K189" s="84" t="e">
        <f>F189/#REF!</f>
        <v>#REF!</v>
      </c>
    </row>
    <row r="190" spans="1:11" x14ac:dyDescent="0.25">
      <c r="A190" s="154">
        <f t="shared" si="20"/>
        <v>48305</v>
      </c>
      <c r="B190" s="155">
        <v>172</v>
      </c>
      <c r="C190" s="156">
        <f t="shared" si="16"/>
        <v>45617.934220897616</v>
      </c>
      <c r="D190" s="157">
        <f t="shared" si="17"/>
        <v>0</v>
      </c>
      <c r="E190" s="157">
        <f t="shared" si="15"/>
        <v>1013.7318715755026</v>
      </c>
      <c r="F190" s="157">
        <f t="shared" si="14"/>
        <v>1013.7318715755026</v>
      </c>
      <c r="G190" s="157">
        <f t="shared" si="18"/>
        <v>44604.202349322113</v>
      </c>
      <c r="I190" s="84">
        <f t="shared" si="19"/>
        <v>15861.457101793259</v>
      </c>
      <c r="J190" s="84" t="e">
        <f>I190/#REF!</f>
        <v>#REF!</v>
      </c>
      <c r="K190" s="84" t="e">
        <f>F190/#REF!</f>
        <v>#REF!</v>
      </c>
    </row>
    <row r="191" spans="1:11" x14ac:dyDescent="0.25">
      <c r="A191" s="154">
        <f t="shared" si="20"/>
        <v>48335</v>
      </c>
      <c r="B191" s="155">
        <v>173</v>
      </c>
      <c r="C191" s="156">
        <f t="shared" si="16"/>
        <v>44604.202349322113</v>
      </c>
      <c r="D191" s="157">
        <f t="shared" si="17"/>
        <v>0</v>
      </c>
      <c r="E191" s="157">
        <f t="shared" si="15"/>
        <v>1013.7318715755026</v>
      </c>
      <c r="F191" s="157">
        <f t="shared" si="14"/>
        <v>1013.7318715755026</v>
      </c>
      <c r="G191" s="157">
        <f t="shared" si="18"/>
        <v>43590.47047774661</v>
      </c>
      <c r="I191" s="84">
        <f t="shared" si="19"/>
        <v>15861.457101793259</v>
      </c>
      <c r="J191" s="84" t="e">
        <f>I191/#REF!</f>
        <v>#REF!</v>
      </c>
      <c r="K191" s="84" t="e">
        <f>F191/#REF!</f>
        <v>#REF!</v>
      </c>
    </row>
    <row r="192" spans="1:11" x14ac:dyDescent="0.25">
      <c r="A192" s="154">
        <f t="shared" si="20"/>
        <v>48366</v>
      </c>
      <c r="B192" s="155">
        <v>174</v>
      </c>
      <c r="C192" s="156">
        <f t="shared" si="16"/>
        <v>43590.47047774661</v>
      </c>
      <c r="D192" s="157">
        <f t="shared" si="17"/>
        <v>0</v>
      </c>
      <c r="E192" s="157">
        <f t="shared" si="15"/>
        <v>1013.7318715755026</v>
      </c>
      <c r="F192" s="157">
        <f t="shared" si="14"/>
        <v>1013.7318715755026</v>
      </c>
      <c r="G192" s="157">
        <f t="shared" si="18"/>
        <v>42576.738606171108</v>
      </c>
      <c r="I192" s="84">
        <f t="shared" si="19"/>
        <v>15861.457101793259</v>
      </c>
      <c r="J192" s="84" t="e">
        <f>I192/#REF!</f>
        <v>#REF!</v>
      </c>
      <c r="K192" s="84" t="e">
        <f>F192/#REF!</f>
        <v>#REF!</v>
      </c>
    </row>
    <row r="193" spans="1:11" x14ac:dyDescent="0.25">
      <c r="A193" s="154">
        <f t="shared" si="20"/>
        <v>48396</v>
      </c>
      <c r="B193" s="155">
        <v>175</v>
      </c>
      <c r="C193" s="156">
        <f t="shared" si="16"/>
        <v>42576.738606171108</v>
      </c>
      <c r="D193" s="157">
        <f t="shared" si="17"/>
        <v>0</v>
      </c>
      <c r="E193" s="157">
        <f t="shared" si="15"/>
        <v>1013.7318715755025</v>
      </c>
      <c r="F193" s="157">
        <f t="shared" si="14"/>
        <v>1013.7318715755025</v>
      </c>
      <c r="G193" s="157">
        <f t="shared" si="18"/>
        <v>41563.006734595605</v>
      </c>
      <c r="I193" s="84">
        <f t="shared" si="19"/>
        <v>15861.457101793258</v>
      </c>
      <c r="J193" s="84" t="e">
        <f>I193/#REF!</f>
        <v>#REF!</v>
      </c>
      <c r="K193" s="84" t="e">
        <f>F193/#REF!</f>
        <v>#REF!</v>
      </c>
    </row>
    <row r="194" spans="1:11" x14ac:dyDescent="0.25">
      <c r="A194" s="154">
        <f t="shared" si="20"/>
        <v>48427</v>
      </c>
      <c r="B194" s="155">
        <v>176</v>
      </c>
      <c r="C194" s="156">
        <f t="shared" si="16"/>
        <v>41563.006734595605</v>
      </c>
      <c r="D194" s="157">
        <f t="shared" si="17"/>
        <v>0</v>
      </c>
      <c r="E194" s="157">
        <f t="shared" si="15"/>
        <v>1013.7318715755025</v>
      </c>
      <c r="F194" s="157">
        <f t="shared" si="14"/>
        <v>1013.7318715755025</v>
      </c>
      <c r="G194" s="157">
        <f t="shared" si="18"/>
        <v>40549.274863020102</v>
      </c>
      <c r="I194" s="84">
        <f t="shared" si="19"/>
        <v>15861.457101793258</v>
      </c>
      <c r="J194" s="84" t="e">
        <f>I194/#REF!</f>
        <v>#REF!</v>
      </c>
      <c r="K194" s="84" t="e">
        <f>F194/#REF!</f>
        <v>#REF!</v>
      </c>
    </row>
    <row r="195" spans="1:11" x14ac:dyDescent="0.25">
      <c r="A195" s="154">
        <f t="shared" si="20"/>
        <v>48458</v>
      </c>
      <c r="B195" s="155">
        <v>177</v>
      </c>
      <c r="C195" s="156">
        <f t="shared" si="16"/>
        <v>40549.274863020102</v>
      </c>
      <c r="D195" s="157">
        <f t="shared" si="17"/>
        <v>0</v>
      </c>
      <c r="E195" s="157">
        <f t="shared" si="15"/>
        <v>1013.7318715755025</v>
      </c>
      <c r="F195" s="157">
        <f t="shared" si="14"/>
        <v>1013.7318715755025</v>
      </c>
      <c r="G195" s="157">
        <f t="shared" si="18"/>
        <v>39535.542991444599</v>
      </c>
      <c r="I195" s="84">
        <f t="shared" si="19"/>
        <v>15861.457101793258</v>
      </c>
      <c r="J195" s="84" t="e">
        <f>I195/#REF!</f>
        <v>#REF!</v>
      </c>
      <c r="K195" s="84" t="e">
        <f>F195/#REF!</f>
        <v>#REF!</v>
      </c>
    </row>
    <row r="196" spans="1:11" x14ac:dyDescent="0.25">
      <c r="A196" s="154">
        <f t="shared" si="20"/>
        <v>48488</v>
      </c>
      <c r="B196" s="155">
        <v>178</v>
      </c>
      <c r="C196" s="156">
        <f t="shared" si="16"/>
        <v>39535.542991444599</v>
      </c>
      <c r="D196" s="157">
        <f t="shared" si="17"/>
        <v>0</v>
      </c>
      <c r="E196" s="157">
        <f t="shared" si="15"/>
        <v>1013.7318715755025</v>
      </c>
      <c r="F196" s="157">
        <f t="shared" ref="F196:F234" si="21">D196+E196</f>
        <v>1013.7318715755025</v>
      </c>
      <c r="G196" s="157">
        <f t="shared" si="18"/>
        <v>38521.811119869097</v>
      </c>
      <c r="I196" s="84">
        <f t="shared" si="19"/>
        <v>15861.457101793258</v>
      </c>
      <c r="J196" s="84" t="e">
        <f>I196/#REF!</f>
        <v>#REF!</v>
      </c>
      <c r="K196" s="84" t="e">
        <f>F196/#REF!</f>
        <v>#REF!</v>
      </c>
    </row>
    <row r="197" spans="1:11" x14ac:dyDescent="0.25">
      <c r="A197" s="154">
        <f t="shared" si="20"/>
        <v>48519</v>
      </c>
      <c r="B197" s="155">
        <v>179</v>
      </c>
      <c r="C197" s="156">
        <f t="shared" si="16"/>
        <v>38521.811119869097</v>
      </c>
      <c r="D197" s="157">
        <f t="shared" si="17"/>
        <v>0</v>
      </c>
      <c r="E197" s="157">
        <f t="shared" ref="E197:E234" si="22">C197/COUNTA(A197:A363)</f>
        <v>1013.7318715755025</v>
      </c>
      <c r="F197" s="157">
        <f t="shared" si="21"/>
        <v>1013.7318715755025</v>
      </c>
      <c r="G197" s="157">
        <f t="shared" si="18"/>
        <v>37508.079248293594</v>
      </c>
      <c r="I197" s="84">
        <f t="shared" si="19"/>
        <v>15861.457101793258</v>
      </c>
      <c r="J197" s="84" t="e">
        <f>I197/#REF!</f>
        <v>#REF!</v>
      </c>
      <c r="K197" s="84" t="e">
        <f>F197/#REF!</f>
        <v>#REF!</v>
      </c>
    </row>
    <row r="198" spans="1:11" x14ac:dyDescent="0.25">
      <c r="A198" s="154">
        <f t="shared" si="20"/>
        <v>48549</v>
      </c>
      <c r="B198" s="155">
        <v>180</v>
      </c>
      <c r="C198" s="156">
        <f t="shared" si="16"/>
        <v>37508.079248293594</v>
      </c>
      <c r="D198" s="157">
        <f t="shared" si="17"/>
        <v>0</v>
      </c>
      <c r="E198" s="157">
        <f t="shared" si="22"/>
        <v>1013.7318715755025</v>
      </c>
      <c r="F198" s="157">
        <f t="shared" si="21"/>
        <v>1013.7318715755025</v>
      </c>
      <c r="G198" s="157">
        <f t="shared" si="18"/>
        <v>36494.347376718091</v>
      </c>
      <c r="I198" s="84">
        <f t="shared" si="19"/>
        <v>15861.457101793258</v>
      </c>
      <c r="J198" s="84" t="e">
        <f>I198/#REF!</f>
        <v>#REF!</v>
      </c>
      <c r="K198" s="84" t="e">
        <f>F198/#REF!</f>
        <v>#REF!</v>
      </c>
    </row>
    <row r="199" spans="1:11" x14ac:dyDescent="0.25">
      <c r="A199" s="154">
        <f t="shared" si="20"/>
        <v>48580</v>
      </c>
      <c r="B199" s="155">
        <v>181</v>
      </c>
      <c r="C199" s="156">
        <f t="shared" si="16"/>
        <v>36494.347376718091</v>
      </c>
      <c r="D199" s="157">
        <f t="shared" si="17"/>
        <v>0</v>
      </c>
      <c r="E199" s="157">
        <f t="shared" si="22"/>
        <v>1013.7318715755025</v>
      </c>
      <c r="F199" s="157">
        <f t="shared" si="21"/>
        <v>1013.7318715755025</v>
      </c>
      <c r="G199" s="157">
        <f t="shared" si="18"/>
        <v>35480.615505142589</v>
      </c>
      <c r="I199" s="84">
        <f t="shared" si="19"/>
        <v>15861.457101793258</v>
      </c>
      <c r="J199" s="84" t="e">
        <f>I199/#REF!</f>
        <v>#REF!</v>
      </c>
      <c r="K199" s="84" t="e">
        <f>F199/#REF!</f>
        <v>#REF!</v>
      </c>
    </row>
    <row r="200" spans="1:11" x14ac:dyDescent="0.25">
      <c r="A200" s="154">
        <f t="shared" si="20"/>
        <v>48611</v>
      </c>
      <c r="B200" s="155">
        <v>182</v>
      </c>
      <c r="C200" s="156">
        <f t="shared" si="16"/>
        <v>35480.615505142589</v>
      </c>
      <c r="D200" s="157">
        <f t="shared" si="17"/>
        <v>0</v>
      </c>
      <c r="E200" s="157">
        <f t="shared" si="22"/>
        <v>1013.7318715755025</v>
      </c>
      <c r="F200" s="157">
        <f t="shared" si="21"/>
        <v>1013.7318715755025</v>
      </c>
      <c r="G200" s="157">
        <f t="shared" si="18"/>
        <v>34466.883633567086</v>
      </c>
      <c r="I200" s="84">
        <f t="shared" si="19"/>
        <v>15861.457101793258</v>
      </c>
      <c r="J200" s="84" t="e">
        <f>I200/#REF!</f>
        <v>#REF!</v>
      </c>
      <c r="K200" s="84" t="e">
        <f>F200/#REF!</f>
        <v>#REF!</v>
      </c>
    </row>
    <row r="201" spans="1:11" x14ac:dyDescent="0.25">
      <c r="A201" s="154">
        <f t="shared" si="20"/>
        <v>48639</v>
      </c>
      <c r="B201" s="155">
        <v>183</v>
      </c>
      <c r="C201" s="156">
        <f t="shared" si="16"/>
        <v>34466.883633567086</v>
      </c>
      <c r="D201" s="157">
        <f t="shared" si="17"/>
        <v>0</v>
      </c>
      <c r="E201" s="157">
        <f t="shared" si="22"/>
        <v>1013.7318715755025</v>
      </c>
      <c r="F201" s="157">
        <f t="shared" si="21"/>
        <v>1013.7318715755025</v>
      </c>
      <c r="G201" s="157">
        <f t="shared" si="18"/>
        <v>33453.151761991583</v>
      </c>
      <c r="I201" s="84">
        <f t="shared" si="19"/>
        <v>15861.457101793258</v>
      </c>
      <c r="J201" s="84" t="e">
        <f>I201/#REF!</f>
        <v>#REF!</v>
      </c>
      <c r="K201" s="84" t="e">
        <f>F201/#REF!</f>
        <v>#REF!</v>
      </c>
    </row>
    <row r="202" spans="1:11" x14ac:dyDescent="0.25">
      <c r="A202" s="154">
        <f t="shared" si="20"/>
        <v>48670</v>
      </c>
      <c r="B202" s="155">
        <v>184</v>
      </c>
      <c r="C202" s="156">
        <f t="shared" si="16"/>
        <v>33453.151761991583</v>
      </c>
      <c r="D202" s="157">
        <f t="shared" si="17"/>
        <v>0</v>
      </c>
      <c r="E202" s="157">
        <f t="shared" si="22"/>
        <v>1013.7318715755025</v>
      </c>
      <c r="F202" s="157">
        <f t="shared" si="21"/>
        <v>1013.7318715755025</v>
      </c>
      <c r="G202" s="157">
        <f t="shared" si="18"/>
        <v>32439.41989041608</v>
      </c>
      <c r="I202" s="84">
        <f t="shared" si="19"/>
        <v>15861.457101793258</v>
      </c>
      <c r="J202" s="84" t="e">
        <f>I202/#REF!</f>
        <v>#REF!</v>
      </c>
      <c r="K202" s="84" t="e">
        <f>F202/#REF!</f>
        <v>#REF!</v>
      </c>
    </row>
    <row r="203" spans="1:11" x14ac:dyDescent="0.25">
      <c r="A203" s="154">
        <f t="shared" si="20"/>
        <v>48700</v>
      </c>
      <c r="B203" s="155">
        <v>185</v>
      </c>
      <c r="C203" s="156">
        <f t="shared" si="16"/>
        <v>32439.41989041608</v>
      </c>
      <c r="D203" s="157">
        <f t="shared" si="17"/>
        <v>0</v>
      </c>
      <c r="E203" s="157">
        <f t="shared" si="22"/>
        <v>1013.7318715755025</v>
      </c>
      <c r="F203" s="157">
        <f t="shared" si="21"/>
        <v>1013.7318715755025</v>
      </c>
      <c r="G203" s="157">
        <f t="shared" si="18"/>
        <v>31425.688018840578</v>
      </c>
      <c r="I203" s="84">
        <f t="shared" si="19"/>
        <v>15861.457101793258</v>
      </c>
      <c r="J203" s="84" t="e">
        <f>I203/#REF!</f>
        <v>#REF!</v>
      </c>
      <c r="K203" s="84" t="e">
        <f>F203/#REF!</f>
        <v>#REF!</v>
      </c>
    </row>
    <row r="204" spans="1:11" x14ac:dyDescent="0.25">
      <c r="A204" s="154">
        <f t="shared" si="20"/>
        <v>48731</v>
      </c>
      <c r="B204" s="155">
        <v>186</v>
      </c>
      <c r="C204" s="156">
        <f t="shared" si="16"/>
        <v>31425.688018840578</v>
      </c>
      <c r="D204" s="157">
        <f t="shared" si="17"/>
        <v>0</v>
      </c>
      <c r="E204" s="157">
        <f t="shared" si="22"/>
        <v>1013.7318715755025</v>
      </c>
      <c r="F204" s="157">
        <f t="shared" si="21"/>
        <v>1013.7318715755025</v>
      </c>
      <c r="G204" s="157">
        <f t="shared" si="18"/>
        <v>30411.956147265075</v>
      </c>
      <c r="I204" s="84">
        <f t="shared" si="19"/>
        <v>15861.457101793258</v>
      </c>
      <c r="J204" s="84" t="e">
        <f>I204/#REF!</f>
        <v>#REF!</v>
      </c>
      <c r="K204" s="84" t="e">
        <f>F204/#REF!</f>
        <v>#REF!</v>
      </c>
    </row>
    <row r="205" spans="1:11" x14ac:dyDescent="0.25">
      <c r="A205" s="154">
        <f t="shared" si="20"/>
        <v>48761</v>
      </c>
      <c r="B205" s="155">
        <v>187</v>
      </c>
      <c r="C205" s="156">
        <f t="shared" si="16"/>
        <v>30411.956147265075</v>
      </c>
      <c r="D205" s="157">
        <f t="shared" si="17"/>
        <v>0</v>
      </c>
      <c r="E205" s="157">
        <f t="shared" si="22"/>
        <v>1013.7318715755025</v>
      </c>
      <c r="F205" s="157">
        <f t="shared" si="21"/>
        <v>1013.7318715755025</v>
      </c>
      <c r="G205" s="157">
        <f t="shared" si="18"/>
        <v>29398.224275689572</v>
      </c>
      <c r="I205" s="84">
        <f t="shared" si="19"/>
        <v>15861.457101793258</v>
      </c>
      <c r="J205" s="84" t="e">
        <f>I205/#REF!</f>
        <v>#REF!</v>
      </c>
      <c r="K205" s="84" t="e">
        <f>F205/#REF!</f>
        <v>#REF!</v>
      </c>
    </row>
    <row r="206" spans="1:11" x14ac:dyDescent="0.25">
      <c r="A206" s="154">
        <f t="shared" si="20"/>
        <v>48792</v>
      </c>
      <c r="B206" s="155">
        <v>188</v>
      </c>
      <c r="C206" s="156">
        <f t="shared" si="16"/>
        <v>29398.224275689572</v>
      </c>
      <c r="D206" s="157">
        <f t="shared" si="17"/>
        <v>0</v>
      </c>
      <c r="E206" s="157">
        <f t="shared" si="22"/>
        <v>1013.7318715755025</v>
      </c>
      <c r="F206" s="157">
        <f t="shared" si="21"/>
        <v>1013.7318715755025</v>
      </c>
      <c r="G206" s="157">
        <f t="shared" si="18"/>
        <v>28384.492404114069</v>
      </c>
      <c r="I206" s="84">
        <f t="shared" si="19"/>
        <v>15861.457101793258</v>
      </c>
      <c r="J206" s="84" t="e">
        <f>I206/#REF!</f>
        <v>#REF!</v>
      </c>
      <c r="K206" s="84" t="e">
        <f>F206/#REF!</f>
        <v>#REF!</v>
      </c>
    </row>
    <row r="207" spans="1:11" x14ac:dyDescent="0.25">
      <c r="A207" s="154">
        <f t="shared" si="20"/>
        <v>48823</v>
      </c>
      <c r="B207" s="155">
        <v>189</v>
      </c>
      <c r="C207" s="156">
        <f t="shared" si="16"/>
        <v>28384.492404114069</v>
      </c>
      <c r="D207" s="157">
        <f t="shared" si="17"/>
        <v>0</v>
      </c>
      <c r="E207" s="157">
        <f t="shared" si="22"/>
        <v>1013.7318715755025</v>
      </c>
      <c r="F207" s="157">
        <f t="shared" si="21"/>
        <v>1013.7318715755025</v>
      </c>
      <c r="G207" s="157">
        <f t="shared" si="18"/>
        <v>27370.760532538567</v>
      </c>
      <c r="I207" s="84">
        <f t="shared" si="19"/>
        <v>15861.457101793258</v>
      </c>
      <c r="J207" s="84" t="e">
        <f>I207/#REF!</f>
        <v>#REF!</v>
      </c>
      <c r="K207" s="84" t="e">
        <f>F207/#REF!</f>
        <v>#REF!</v>
      </c>
    </row>
    <row r="208" spans="1:11" x14ac:dyDescent="0.25">
      <c r="A208" s="154">
        <f t="shared" si="20"/>
        <v>48853</v>
      </c>
      <c r="B208" s="155">
        <v>190</v>
      </c>
      <c r="C208" s="156">
        <f t="shared" si="16"/>
        <v>27370.760532538567</v>
      </c>
      <c r="D208" s="157">
        <f t="shared" si="17"/>
        <v>0</v>
      </c>
      <c r="E208" s="157">
        <f t="shared" si="22"/>
        <v>1013.7318715755025</v>
      </c>
      <c r="F208" s="157">
        <f t="shared" si="21"/>
        <v>1013.7318715755025</v>
      </c>
      <c r="G208" s="157">
        <f t="shared" si="18"/>
        <v>26357.028660963064</v>
      </c>
      <c r="I208" s="84">
        <f t="shared" si="19"/>
        <v>15861.457101793258</v>
      </c>
      <c r="J208" s="84" t="e">
        <f>I208/#REF!</f>
        <v>#REF!</v>
      </c>
      <c r="K208" s="84" t="e">
        <f>F208/#REF!</f>
        <v>#REF!</v>
      </c>
    </row>
    <row r="209" spans="1:11" x14ac:dyDescent="0.25">
      <c r="A209" s="154">
        <f t="shared" si="20"/>
        <v>48884</v>
      </c>
      <c r="B209" s="155">
        <v>191</v>
      </c>
      <c r="C209" s="156">
        <f t="shared" si="16"/>
        <v>26357.028660963064</v>
      </c>
      <c r="D209" s="157">
        <f t="shared" si="17"/>
        <v>0</v>
      </c>
      <c r="E209" s="157">
        <f t="shared" si="22"/>
        <v>1013.7318715755025</v>
      </c>
      <c r="F209" s="157">
        <f t="shared" si="21"/>
        <v>1013.7318715755025</v>
      </c>
      <c r="G209" s="157">
        <f t="shared" si="18"/>
        <v>25343.296789387561</v>
      </c>
      <c r="I209" s="84">
        <f t="shared" si="19"/>
        <v>15861.457101793258</v>
      </c>
      <c r="J209" s="84" t="e">
        <f>I209/#REF!</f>
        <v>#REF!</v>
      </c>
      <c r="K209" s="84" t="e">
        <f>F209/#REF!</f>
        <v>#REF!</v>
      </c>
    </row>
    <row r="210" spans="1:11" x14ac:dyDescent="0.25">
      <c r="A210" s="154">
        <f t="shared" si="20"/>
        <v>48914</v>
      </c>
      <c r="B210" s="155">
        <v>192</v>
      </c>
      <c r="C210" s="156">
        <f t="shared" si="16"/>
        <v>25343.296789387561</v>
      </c>
      <c r="D210" s="157">
        <f t="shared" si="17"/>
        <v>0</v>
      </c>
      <c r="E210" s="157">
        <f t="shared" si="22"/>
        <v>1013.7318715755024</v>
      </c>
      <c r="F210" s="157">
        <f t="shared" si="21"/>
        <v>1013.7318715755024</v>
      </c>
      <c r="G210" s="157">
        <f t="shared" si="18"/>
        <v>24329.564917812058</v>
      </c>
      <c r="I210" s="84">
        <f t="shared" si="19"/>
        <v>15861.457101793256</v>
      </c>
      <c r="J210" s="84" t="e">
        <f>I210/#REF!</f>
        <v>#REF!</v>
      </c>
      <c r="K210" s="84" t="e">
        <f>F210/#REF!</f>
        <v>#REF!</v>
      </c>
    </row>
    <row r="211" spans="1:11" x14ac:dyDescent="0.25">
      <c r="A211" s="154">
        <f t="shared" si="20"/>
        <v>48945</v>
      </c>
      <c r="B211" s="155">
        <v>193</v>
      </c>
      <c r="C211" s="156">
        <f t="shared" ref="C211:C233" si="23">G210</f>
        <v>24329.564917812058</v>
      </c>
      <c r="D211" s="157">
        <f t="shared" ref="D211:D233" si="24">ROUND(C211*$E$15/12,2)</f>
        <v>0</v>
      </c>
      <c r="E211" s="157">
        <f t="shared" si="22"/>
        <v>1013.7318715755024</v>
      </c>
      <c r="F211" s="157">
        <f t="shared" si="21"/>
        <v>1013.7318715755024</v>
      </c>
      <c r="G211" s="157">
        <f t="shared" ref="G211:G233" si="25">C211-E211</f>
        <v>23315.833046236556</v>
      </c>
      <c r="I211" s="84">
        <f t="shared" si="19"/>
        <v>15861.457101793256</v>
      </c>
      <c r="J211" s="84" t="e">
        <f>I211/#REF!</f>
        <v>#REF!</v>
      </c>
      <c r="K211" s="84" t="e">
        <f>F211/#REF!</f>
        <v>#REF!</v>
      </c>
    </row>
    <row r="212" spans="1:11" x14ac:dyDescent="0.25">
      <c r="A212" s="154">
        <f t="shared" si="20"/>
        <v>48976</v>
      </c>
      <c r="B212" s="155">
        <v>194</v>
      </c>
      <c r="C212" s="156">
        <f t="shared" si="23"/>
        <v>23315.833046236556</v>
      </c>
      <c r="D212" s="157">
        <f t="shared" si="24"/>
        <v>0</v>
      </c>
      <c r="E212" s="157">
        <f t="shared" si="22"/>
        <v>1013.7318715755024</v>
      </c>
      <c r="F212" s="157">
        <f t="shared" si="21"/>
        <v>1013.7318715755024</v>
      </c>
      <c r="G212" s="157">
        <f t="shared" si="25"/>
        <v>22302.101174661053</v>
      </c>
      <c r="I212" s="84">
        <f t="shared" ref="I212:I233" si="26">F212*15.6466</f>
        <v>15861.457101793256</v>
      </c>
      <c r="J212" s="84" t="e">
        <f>I212/#REF!</f>
        <v>#REF!</v>
      </c>
      <c r="K212" s="84" t="e">
        <f>F212/#REF!</f>
        <v>#REF!</v>
      </c>
    </row>
    <row r="213" spans="1:11" x14ac:dyDescent="0.25">
      <c r="A213" s="154">
        <f t="shared" si="20"/>
        <v>49004</v>
      </c>
      <c r="B213" s="155">
        <v>195</v>
      </c>
      <c r="C213" s="156">
        <f t="shared" si="23"/>
        <v>22302.101174661053</v>
      </c>
      <c r="D213" s="157">
        <f t="shared" si="24"/>
        <v>0</v>
      </c>
      <c r="E213" s="157">
        <f t="shared" si="22"/>
        <v>1013.7318715755024</v>
      </c>
      <c r="F213" s="157">
        <f t="shared" si="21"/>
        <v>1013.7318715755024</v>
      </c>
      <c r="G213" s="157">
        <f t="shared" si="25"/>
        <v>21288.36930308555</v>
      </c>
      <c r="I213" s="84">
        <f t="shared" si="26"/>
        <v>15861.457101793256</v>
      </c>
      <c r="J213" s="84" t="e">
        <f>I213/#REF!</f>
        <v>#REF!</v>
      </c>
      <c r="K213" s="84" t="e">
        <f>F213/#REF!</f>
        <v>#REF!</v>
      </c>
    </row>
    <row r="214" spans="1:11" x14ac:dyDescent="0.25">
      <c r="A214" s="154">
        <f t="shared" ref="A214:A234" si="27">EDATE(A213,1)</f>
        <v>49035</v>
      </c>
      <c r="B214" s="155">
        <v>196</v>
      </c>
      <c r="C214" s="156">
        <f t="shared" si="23"/>
        <v>21288.36930308555</v>
      </c>
      <c r="D214" s="157">
        <f t="shared" si="24"/>
        <v>0</v>
      </c>
      <c r="E214" s="157">
        <f t="shared" si="22"/>
        <v>1013.7318715755024</v>
      </c>
      <c r="F214" s="157">
        <f t="shared" si="21"/>
        <v>1013.7318715755024</v>
      </c>
      <c r="G214" s="157">
        <f t="shared" si="25"/>
        <v>20274.637431510047</v>
      </c>
      <c r="I214" s="84">
        <f t="shared" si="26"/>
        <v>15861.457101793256</v>
      </c>
      <c r="J214" s="84" t="e">
        <f>I214/#REF!</f>
        <v>#REF!</v>
      </c>
      <c r="K214" s="84" t="e">
        <f>F214/#REF!</f>
        <v>#REF!</v>
      </c>
    </row>
    <row r="215" spans="1:11" x14ac:dyDescent="0.25">
      <c r="A215" s="154">
        <f t="shared" si="27"/>
        <v>49065</v>
      </c>
      <c r="B215" s="155">
        <v>197</v>
      </c>
      <c r="C215" s="156">
        <f t="shared" si="23"/>
        <v>20274.637431510047</v>
      </c>
      <c r="D215" s="157">
        <f t="shared" si="24"/>
        <v>0</v>
      </c>
      <c r="E215" s="157">
        <f t="shared" si="22"/>
        <v>1013.7318715755024</v>
      </c>
      <c r="F215" s="157">
        <f t="shared" si="21"/>
        <v>1013.7318715755024</v>
      </c>
      <c r="G215" s="157">
        <f t="shared" si="25"/>
        <v>19260.905559934545</v>
      </c>
      <c r="I215" s="84">
        <f t="shared" si="26"/>
        <v>15861.457101793256</v>
      </c>
      <c r="J215" s="84" t="e">
        <f>I215/#REF!</f>
        <v>#REF!</v>
      </c>
      <c r="K215" s="84" t="e">
        <f>F215/#REF!</f>
        <v>#REF!</v>
      </c>
    </row>
    <row r="216" spans="1:11" x14ac:dyDescent="0.25">
      <c r="A216" s="154">
        <f t="shared" si="27"/>
        <v>49096</v>
      </c>
      <c r="B216" s="155">
        <v>198</v>
      </c>
      <c r="C216" s="156">
        <f t="shared" si="23"/>
        <v>19260.905559934545</v>
      </c>
      <c r="D216" s="157">
        <f t="shared" si="24"/>
        <v>0</v>
      </c>
      <c r="E216" s="157">
        <f t="shared" si="22"/>
        <v>1013.7318715755024</v>
      </c>
      <c r="F216" s="157">
        <f t="shared" si="21"/>
        <v>1013.7318715755024</v>
      </c>
      <c r="G216" s="157">
        <f t="shared" si="25"/>
        <v>18247.173688359042</v>
      </c>
      <c r="I216" s="84">
        <f t="shared" si="26"/>
        <v>15861.457101793256</v>
      </c>
      <c r="J216" s="84" t="e">
        <f>I216/#REF!</f>
        <v>#REF!</v>
      </c>
      <c r="K216" s="84" t="e">
        <f>F216/#REF!</f>
        <v>#REF!</v>
      </c>
    </row>
    <row r="217" spans="1:11" x14ac:dyDescent="0.25">
      <c r="A217" s="154">
        <f t="shared" si="27"/>
        <v>49126</v>
      </c>
      <c r="B217" s="155">
        <v>199</v>
      </c>
      <c r="C217" s="156">
        <f t="shared" si="23"/>
        <v>18247.173688359042</v>
      </c>
      <c r="D217" s="157">
        <f t="shared" si="24"/>
        <v>0</v>
      </c>
      <c r="E217" s="157">
        <f t="shared" si="22"/>
        <v>1013.7318715755023</v>
      </c>
      <c r="F217" s="157">
        <f t="shared" si="21"/>
        <v>1013.7318715755023</v>
      </c>
      <c r="G217" s="157">
        <f t="shared" si="25"/>
        <v>17233.441816783539</v>
      </c>
      <c r="I217" s="84">
        <f t="shared" si="26"/>
        <v>15861.457101793254</v>
      </c>
      <c r="J217" s="84" t="e">
        <f>I217/#REF!</f>
        <v>#REF!</v>
      </c>
      <c r="K217" s="84" t="e">
        <f>F217/#REF!</f>
        <v>#REF!</v>
      </c>
    </row>
    <row r="218" spans="1:11" x14ac:dyDescent="0.25">
      <c r="A218" s="154">
        <f t="shared" si="27"/>
        <v>49157</v>
      </c>
      <c r="B218" s="155">
        <v>200</v>
      </c>
      <c r="C218" s="156">
        <f t="shared" si="23"/>
        <v>17233.441816783539</v>
      </c>
      <c r="D218" s="157">
        <f t="shared" si="24"/>
        <v>0</v>
      </c>
      <c r="E218" s="157">
        <f t="shared" si="22"/>
        <v>1013.7318715755023</v>
      </c>
      <c r="F218" s="157">
        <f t="shared" si="21"/>
        <v>1013.7318715755023</v>
      </c>
      <c r="G218" s="157">
        <f t="shared" si="25"/>
        <v>16219.709945208037</v>
      </c>
      <c r="I218" s="84">
        <f t="shared" si="26"/>
        <v>15861.457101793254</v>
      </c>
      <c r="J218" s="84" t="e">
        <f>I218/#REF!</f>
        <v>#REF!</v>
      </c>
      <c r="K218" s="84" t="e">
        <f>F218/#REF!</f>
        <v>#REF!</v>
      </c>
    </row>
    <row r="219" spans="1:11" x14ac:dyDescent="0.25">
      <c r="A219" s="154">
        <f t="shared" si="27"/>
        <v>49188</v>
      </c>
      <c r="B219" s="155">
        <v>201</v>
      </c>
      <c r="C219" s="156">
        <f t="shared" si="23"/>
        <v>16219.709945208037</v>
      </c>
      <c r="D219" s="157">
        <f t="shared" si="24"/>
        <v>0</v>
      </c>
      <c r="E219" s="157">
        <f t="shared" si="22"/>
        <v>1013.7318715755023</v>
      </c>
      <c r="F219" s="157">
        <f t="shared" si="21"/>
        <v>1013.7318715755023</v>
      </c>
      <c r="G219" s="157">
        <f t="shared" si="25"/>
        <v>15205.978073632534</v>
      </c>
      <c r="I219" s="84">
        <f t="shared" si="26"/>
        <v>15861.457101793254</v>
      </c>
      <c r="J219" s="84" t="e">
        <f>I219/#REF!</f>
        <v>#REF!</v>
      </c>
      <c r="K219" s="84" t="e">
        <f>F219/#REF!</f>
        <v>#REF!</v>
      </c>
    </row>
    <row r="220" spans="1:11" x14ac:dyDescent="0.25">
      <c r="A220" s="154">
        <f t="shared" si="27"/>
        <v>49218</v>
      </c>
      <c r="B220" s="155">
        <v>202</v>
      </c>
      <c r="C220" s="156">
        <f t="shared" si="23"/>
        <v>15205.978073632534</v>
      </c>
      <c r="D220" s="157">
        <f t="shared" si="24"/>
        <v>0</v>
      </c>
      <c r="E220" s="157">
        <f t="shared" si="22"/>
        <v>1013.7318715755023</v>
      </c>
      <c r="F220" s="157">
        <f t="shared" si="21"/>
        <v>1013.7318715755023</v>
      </c>
      <c r="G220" s="157">
        <f t="shared" si="25"/>
        <v>14192.246202057031</v>
      </c>
      <c r="I220" s="84">
        <f t="shared" si="26"/>
        <v>15861.457101793254</v>
      </c>
      <c r="J220" s="84" t="e">
        <f>I220/#REF!</f>
        <v>#REF!</v>
      </c>
      <c r="K220" s="84" t="e">
        <f>F220/#REF!</f>
        <v>#REF!</v>
      </c>
    </row>
    <row r="221" spans="1:11" x14ac:dyDescent="0.25">
      <c r="A221" s="154">
        <f t="shared" si="27"/>
        <v>49249</v>
      </c>
      <c r="B221" s="155">
        <v>203</v>
      </c>
      <c r="C221" s="156">
        <f t="shared" si="23"/>
        <v>14192.246202057031</v>
      </c>
      <c r="D221" s="157">
        <f t="shared" si="24"/>
        <v>0</v>
      </c>
      <c r="E221" s="157">
        <f t="shared" si="22"/>
        <v>1013.7318715755022</v>
      </c>
      <c r="F221" s="157">
        <f t="shared" si="21"/>
        <v>1013.7318715755022</v>
      </c>
      <c r="G221" s="157">
        <f t="shared" si="25"/>
        <v>13178.514330481528</v>
      </c>
      <c r="I221" s="84">
        <f t="shared" si="26"/>
        <v>15861.457101793252</v>
      </c>
      <c r="J221" s="84" t="e">
        <f>I221/#REF!</f>
        <v>#REF!</v>
      </c>
      <c r="K221" s="84" t="e">
        <f>F221/#REF!</f>
        <v>#REF!</v>
      </c>
    </row>
    <row r="222" spans="1:11" x14ac:dyDescent="0.25">
      <c r="A222" s="154">
        <f t="shared" si="27"/>
        <v>49279</v>
      </c>
      <c r="B222" s="155">
        <v>204</v>
      </c>
      <c r="C222" s="156">
        <f t="shared" si="23"/>
        <v>13178.514330481528</v>
      </c>
      <c r="D222" s="157">
        <f t="shared" si="24"/>
        <v>0</v>
      </c>
      <c r="E222" s="157">
        <f t="shared" si="22"/>
        <v>1013.7318715755022</v>
      </c>
      <c r="F222" s="157">
        <f t="shared" si="21"/>
        <v>1013.7318715755022</v>
      </c>
      <c r="G222" s="157">
        <f t="shared" si="25"/>
        <v>12164.782458906026</v>
      </c>
      <c r="I222" s="84">
        <f t="shared" si="26"/>
        <v>15861.457101793252</v>
      </c>
      <c r="J222" s="84" t="e">
        <f>I222/#REF!</f>
        <v>#REF!</v>
      </c>
      <c r="K222" s="84" t="e">
        <f>F222/#REF!</f>
        <v>#REF!</v>
      </c>
    </row>
    <row r="223" spans="1:11" x14ac:dyDescent="0.25">
      <c r="A223" s="154">
        <f t="shared" si="27"/>
        <v>49310</v>
      </c>
      <c r="B223" s="155">
        <v>205</v>
      </c>
      <c r="C223" s="156">
        <f t="shared" si="23"/>
        <v>12164.782458906026</v>
      </c>
      <c r="D223" s="157">
        <f t="shared" si="24"/>
        <v>0</v>
      </c>
      <c r="E223" s="157">
        <f t="shared" si="22"/>
        <v>1013.7318715755022</v>
      </c>
      <c r="F223" s="157">
        <f t="shared" si="21"/>
        <v>1013.7318715755022</v>
      </c>
      <c r="G223" s="157">
        <f t="shared" si="25"/>
        <v>11151.050587330523</v>
      </c>
      <c r="I223" s="84">
        <f t="shared" si="26"/>
        <v>15861.457101793252</v>
      </c>
      <c r="J223" s="84" t="e">
        <f>I223/#REF!</f>
        <v>#REF!</v>
      </c>
      <c r="K223" s="84" t="e">
        <f>F223/#REF!</f>
        <v>#REF!</v>
      </c>
    </row>
    <row r="224" spans="1:11" x14ac:dyDescent="0.25">
      <c r="A224" s="154">
        <f t="shared" si="27"/>
        <v>49341</v>
      </c>
      <c r="B224" s="155">
        <v>206</v>
      </c>
      <c r="C224" s="156">
        <f t="shared" si="23"/>
        <v>11151.050587330523</v>
      </c>
      <c r="D224" s="157">
        <f t="shared" si="24"/>
        <v>0</v>
      </c>
      <c r="E224" s="157">
        <f t="shared" si="22"/>
        <v>1013.7318715755021</v>
      </c>
      <c r="F224" s="157">
        <f t="shared" si="21"/>
        <v>1013.7318715755021</v>
      </c>
      <c r="G224" s="157">
        <f t="shared" si="25"/>
        <v>10137.31871575502</v>
      </c>
      <c r="I224" s="84">
        <f t="shared" si="26"/>
        <v>15861.45710179325</v>
      </c>
      <c r="J224" s="84" t="e">
        <f>I224/#REF!</f>
        <v>#REF!</v>
      </c>
      <c r="K224" s="84" t="e">
        <f>F224/#REF!</f>
        <v>#REF!</v>
      </c>
    </row>
    <row r="225" spans="1:11" x14ac:dyDescent="0.25">
      <c r="A225" s="154">
        <f t="shared" si="27"/>
        <v>49369</v>
      </c>
      <c r="B225" s="155">
        <v>207</v>
      </c>
      <c r="C225" s="156">
        <f t="shared" si="23"/>
        <v>10137.31871575502</v>
      </c>
      <c r="D225" s="157">
        <f t="shared" si="24"/>
        <v>0</v>
      </c>
      <c r="E225" s="157">
        <f t="shared" si="22"/>
        <v>1013.7318715755021</v>
      </c>
      <c r="F225" s="157">
        <f t="shared" si="21"/>
        <v>1013.7318715755021</v>
      </c>
      <c r="G225" s="157">
        <f t="shared" si="25"/>
        <v>9123.5868441795174</v>
      </c>
      <c r="I225" s="84">
        <f t="shared" si="26"/>
        <v>15861.45710179325</v>
      </c>
      <c r="J225" s="84" t="e">
        <f>I225/#REF!</f>
        <v>#REF!</v>
      </c>
      <c r="K225" s="84" t="e">
        <f>F225/#REF!</f>
        <v>#REF!</v>
      </c>
    </row>
    <row r="226" spans="1:11" x14ac:dyDescent="0.25">
      <c r="A226" s="154">
        <f t="shared" si="27"/>
        <v>49400</v>
      </c>
      <c r="B226" s="155">
        <v>208</v>
      </c>
      <c r="C226" s="156">
        <f t="shared" si="23"/>
        <v>9123.5868441795174</v>
      </c>
      <c r="D226" s="157">
        <f t="shared" si="24"/>
        <v>0</v>
      </c>
      <c r="E226" s="157">
        <f t="shared" si="22"/>
        <v>1013.7318715755019</v>
      </c>
      <c r="F226" s="157">
        <f t="shared" si="21"/>
        <v>1013.7318715755019</v>
      </c>
      <c r="G226" s="157">
        <f t="shared" si="25"/>
        <v>8109.8549726040155</v>
      </c>
      <c r="I226" s="84">
        <f t="shared" si="26"/>
        <v>15861.457101793249</v>
      </c>
      <c r="J226" s="84" t="e">
        <f>I226/#REF!</f>
        <v>#REF!</v>
      </c>
      <c r="K226" s="84" t="e">
        <f>F226/#REF!</f>
        <v>#REF!</v>
      </c>
    </row>
    <row r="227" spans="1:11" x14ac:dyDescent="0.25">
      <c r="A227" s="154">
        <f t="shared" si="27"/>
        <v>49430</v>
      </c>
      <c r="B227" s="155">
        <v>209</v>
      </c>
      <c r="C227" s="156">
        <f t="shared" si="23"/>
        <v>8109.8549726040155</v>
      </c>
      <c r="D227" s="157">
        <f t="shared" si="24"/>
        <v>0</v>
      </c>
      <c r="E227" s="157">
        <f t="shared" si="22"/>
        <v>1013.7318715755019</v>
      </c>
      <c r="F227" s="157">
        <f t="shared" si="21"/>
        <v>1013.7318715755019</v>
      </c>
      <c r="G227" s="157">
        <f t="shared" si="25"/>
        <v>7096.1231010285137</v>
      </c>
      <c r="I227" s="84">
        <f t="shared" si="26"/>
        <v>15861.457101793249</v>
      </c>
      <c r="J227" s="84" t="e">
        <f>I227/#REF!</f>
        <v>#REF!</v>
      </c>
      <c r="K227" s="84" t="e">
        <f>F227/#REF!</f>
        <v>#REF!</v>
      </c>
    </row>
    <row r="228" spans="1:11" x14ac:dyDescent="0.25">
      <c r="A228" s="154">
        <f t="shared" si="27"/>
        <v>49461</v>
      </c>
      <c r="B228" s="155">
        <v>210</v>
      </c>
      <c r="C228" s="156">
        <f t="shared" si="23"/>
        <v>7096.1231010285137</v>
      </c>
      <c r="D228" s="157">
        <f t="shared" si="24"/>
        <v>0</v>
      </c>
      <c r="E228" s="157">
        <f t="shared" si="22"/>
        <v>1013.7318715755019</v>
      </c>
      <c r="F228" s="157">
        <f t="shared" si="21"/>
        <v>1013.7318715755019</v>
      </c>
      <c r="G228" s="157">
        <f t="shared" si="25"/>
        <v>6082.3912294530119</v>
      </c>
      <c r="I228" s="84">
        <f t="shared" si="26"/>
        <v>15861.457101793249</v>
      </c>
      <c r="J228" s="84" t="e">
        <f>I228/#REF!</f>
        <v>#REF!</v>
      </c>
      <c r="K228" s="84" t="e">
        <f>F228/#REF!</f>
        <v>#REF!</v>
      </c>
    </row>
    <row r="229" spans="1:11" x14ac:dyDescent="0.25">
      <c r="A229" s="154">
        <f t="shared" si="27"/>
        <v>49491</v>
      </c>
      <c r="B229" s="155">
        <v>211</v>
      </c>
      <c r="C229" s="156">
        <f t="shared" si="23"/>
        <v>6082.3912294530119</v>
      </c>
      <c r="D229" s="157">
        <f t="shared" si="24"/>
        <v>0</v>
      </c>
      <c r="E229" s="157">
        <f t="shared" si="22"/>
        <v>1013.7318715755019</v>
      </c>
      <c r="F229" s="157">
        <f t="shared" si="21"/>
        <v>1013.7318715755019</v>
      </c>
      <c r="G229" s="157">
        <f t="shared" si="25"/>
        <v>5068.65935787751</v>
      </c>
      <c r="I229" s="84">
        <f t="shared" si="26"/>
        <v>15861.457101793249</v>
      </c>
      <c r="J229" s="84" t="e">
        <f>I229/#REF!</f>
        <v>#REF!</v>
      </c>
      <c r="K229" s="84" t="e">
        <f>F229/#REF!</f>
        <v>#REF!</v>
      </c>
    </row>
    <row r="230" spans="1:11" x14ac:dyDescent="0.25">
      <c r="A230" s="154">
        <f t="shared" si="27"/>
        <v>49522</v>
      </c>
      <c r="B230" s="155">
        <v>212</v>
      </c>
      <c r="C230" s="156">
        <f t="shared" si="23"/>
        <v>5068.65935787751</v>
      </c>
      <c r="D230" s="157">
        <f t="shared" si="24"/>
        <v>0</v>
      </c>
      <c r="E230" s="157">
        <f t="shared" si="22"/>
        <v>1013.7318715755021</v>
      </c>
      <c r="F230" s="157">
        <f t="shared" si="21"/>
        <v>1013.7318715755021</v>
      </c>
      <c r="G230" s="157">
        <f t="shared" si="25"/>
        <v>4054.9274863020082</v>
      </c>
      <c r="I230" s="84">
        <f t="shared" si="26"/>
        <v>15861.45710179325</v>
      </c>
      <c r="J230" s="84" t="e">
        <f>I230/#REF!</f>
        <v>#REF!</v>
      </c>
      <c r="K230" s="84" t="e">
        <f>F230/#REF!</f>
        <v>#REF!</v>
      </c>
    </row>
    <row r="231" spans="1:11" x14ac:dyDescent="0.25">
      <c r="A231" s="154">
        <f t="shared" si="27"/>
        <v>49553</v>
      </c>
      <c r="B231" s="155">
        <v>213</v>
      </c>
      <c r="C231" s="156">
        <f t="shared" si="23"/>
        <v>4054.9274863020082</v>
      </c>
      <c r="D231" s="157">
        <f t="shared" si="24"/>
        <v>0</v>
      </c>
      <c r="E231" s="157">
        <f t="shared" si="22"/>
        <v>1013.7318715755021</v>
      </c>
      <c r="F231" s="157">
        <f t="shared" si="21"/>
        <v>1013.7318715755021</v>
      </c>
      <c r="G231" s="157">
        <f t="shared" si="25"/>
        <v>3041.1956147265064</v>
      </c>
      <c r="I231" s="84">
        <f t="shared" si="26"/>
        <v>15861.45710179325</v>
      </c>
      <c r="J231" s="84" t="e">
        <f>I231/#REF!</f>
        <v>#REF!</v>
      </c>
      <c r="K231" s="84" t="e">
        <f>F231/#REF!</f>
        <v>#REF!</v>
      </c>
    </row>
    <row r="232" spans="1:11" x14ac:dyDescent="0.25">
      <c r="A232" s="154">
        <f t="shared" si="27"/>
        <v>49583</v>
      </c>
      <c r="B232" s="155">
        <v>214</v>
      </c>
      <c r="C232" s="156">
        <f t="shared" si="23"/>
        <v>3041.1956147265064</v>
      </c>
      <c r="D232" s="157">
        <f t="shared" si="24"/>
        <v>0</v>
      </c>
      <c r="E232" s="157">
        <f t="shared" si="22"/>
        <v>1013.7318715755022</v>
      </c>
      <c r="F232" s="157">
        <f t="shared" si="21"/>
        <v>1013.7318715755022</v>
      </c>
      <c r="G232" s="157">
        <f t="shared" si="25"/>
        <v>2027.4637431510041</v>
      </c>
      <c r="I232" s="84">
        <f t="shared" si="26"/>
        <v>15861.457101793252</v>
      </c>
      <c r="J232" s="84" t="e">
        <f>I232/#REF!</f>
        <v>#REF!</v>
      </c>
      <c r="K232" s="84" t="e">
        <f>F232/#REF!</f>
        <v>#REF!</v>
      </c>
    </row>
    <row r="233" spans="1:11" x14ac:dyDescent="0.25">
      <c r="A233" s="203">
        <f t="shared" si="27"/>
        <v>49614</v>
      </c>
      <c r="B233" s="204">
        <v>215</v>
      </c>
      <c r="C233" s="205">
        <f t="shared" si="23"/>
        <v>2027.4637431510041</v>
      </c>
      <c r="D233" s="206">
        <f t="shared" si="24"/>
        <v>0</v>
      </c>
      <c r="E233" s="157">
        <f t="shared" si="22"/>
        <v>1013.7318715755021</v>
      </c>
      <c r="F233" s="206">
        <f t="shared" si="21"/>
        <v>1013.7318715755021</v>
      </c>
      <c r="G233" s="206">
        <f t="shared" si="25"/>
        <v>1013.7318715755021</v>
      </c>
      <c r="I233" s="84">
        <f t="shared" si="26"/>
        <v>15861.45710179325</v>
      </c>
      <c r="J233" s="84" t="e">
        <f>I233/#REF!</f>
        <v>#REF!</v>
      </c>
      <c r="K233" s="84" t="e">
        <f>F233/#REF!</f>
        <v>#REF!</v>
      </c>
    </row>
    <row r="234" spans="1:11" ht="15.75" thickBot="1" x14ac:dyDescent="0.3">
      <c r="A234" s="207">
        <f t="shared" si="27"/>
        <v>49644</v>
      </c>
      <c r="B234" s="208">
        <v>216</v>
      </c>
      <c r="C234" s="209">
        <f>G233</f>
        <v>1013.7318715755021</v>
      </c>
      <c r="D234" s="210">
        <f>ROUND(C234*$E$15/12,2)</f>
        <v>0</v>
      </c>
      <c r="E234" s="157">
        <f t="shared" si="22"/>
        <v>1013.7318715755021</v>
      </c>
      <c r="F234" s="210">
        <f t="shared" si="21"/>
        <v>1013.7318715755021</v>
      </c>
      <c r="G234" s="210">
        <f>C234-E234</f>
        <v>0</v>
      </c>
      <c r="I234" s="84"/>
      <c r="J234" s="84"/>
      <c r="K234" s="84"/>
    </row>
    <row r="235" spans="1:11" ht="15.75" thickTop="1" x14ac:dyDescent="0.25">
      <c r="A235" s="154"/>
      <c r="B235" s="155"/>
      <c r="C235" s="156"/>
      <c r="D235" s="157"/>
      <c r="E235" s="157"/>
      <c r="F235" s="157"/>
      <c r="G235" s="157"/>
      <c r="I235" s="84"/>
      <c r="J235" s="84"/>
      <c r="K235" s="84"/>
    </row>
    <row r="236" spans="1:11" x14ac:dyDescent="0.25">
      <c r="A236" s="154"/>
      <c r="B236" s="155"/>
      <c r="C236" s="156"/>
      <c r="D236" s="157"/>
      <c r="E236" s="157"/>
      <c r="F236" s="157"/>
      <c r="G236" s="157"/>
      <c r="I236" s="84"/>
      <c r="J236" s="84"/>
      <c r="K236" s="84"/>
    </row>
    <row r="237" spans="1:11" x14ac:dyDescent="0.25">
      <c r="A237" s="154"/>
      <c r="B237" s="155"/>
      <c r="C237" s="156"/>
      <c r="D237" s="157"/>
      <c r="E237" s="157"/>
      <c r="F237" s="157"/>
      <c r="G237" s="157"/>
      <c r="I237" s="84"/>
      <c r="J237" s="84"/>
      <c r="K237" s="84"/>
    </row>
    <row r="238" spans="1:11" x14ac:dyDescent="0.25">
      <c r="A238" s="154"/>
      <c r="B238" s="155"/>
      <c r="C238" s="156"/>
      <c r="D238" s="157"/>
      <c r="E238" s="157"/>
      <c r="F238" s="157"/>
      <c r="G238" s="157"/>
      <c r="I238" s="84"/>
      <c r="J238" s="84"/>
      <c r="K238" s="84"/>
    </row>
    <row r="239" spans="1:11" x14ac:dyDescent="0.25">
      <c r="A239" s="154"/>
      <c r="B239" s="155"/>
      <c r="C239" s="156"/>
      <c r="D239" s="157"/>
      <c r="E239" s="157"/>
      <c r="F239" s="157"/>
      <c r="G239" s="157"/>
      <c r="I239" s="84"/>
      <c r="J239" s="84"/>
      <c r="K239" s="84"/>
    </row>
    <row r="240" spans="1:11" x14ac:dyDescent="0.25">
      <c r="A240" s="154"/>
      <c r="B240" s="155"/>
      <c r="C240" s="156"/>
      <c r="D240" s="157"/>
      <c r="E240" s="157"/>
      <c r="F240" s="157"/>
      <c r="G240" s="157"/>
      <c r="I240" s="84"/>
      <c r="J240" s="84"/>
      <c r="K240" s="84"/>
    </row>
    <row r="241" spans="1:11" x14ac:dyDescent="0.25">
      <c r="A241" s="154"/>
      <c r="B241" s="155"/>
      <c r="C241" s="156"/>
      <c r="D241" s="157"/>
      <c r="E241" s="157"/>
      <c r="F241" s="157"/>
      <c r="G241" s="157"/>
      <c r="I241" s="84"/>
      <c r="J241" s="84"/>
      <c r="K241" s="84"/>
    </row>
    <row r="242" spans="1:11" x14ac:dyDescent="0.25">
      <c r="A242" s="154"/>
      <c r="B242" s="155"/>
      <c r="C242" s="156"/>
      <c r="D242" s="157"/>
      <c r="E242" s="157"/>
      <c r="F242" s="157"/>
      <c r="G242" s="157"/>
      <c r="I242" s="84"/>
      <c r="J242" s="84"/>
      <c r="K242" s="84"/>
    </row>
    <row r="243" spans="1:11" x14ac:dyDescent="0.25">
      <c r="A243" s="154"/>
      <c r="B243" s="155"/>
      <c r="C243" s="156"/>
      <c r="D243" s="157"/>
      <c r="E243" s="157"/>
      <c r="F243" s="157"/>
      <c r="G243" s="157"/>
      <c r="I243" s="84"/>
      <c r="J243" s="84"/>
      <c r="K243" s="84"/>
    </row>
    <row r="244" spans="1:11" x14ac:dyDescent="0.25">
      <c r="A244" s="154"/>
      <c r="B244" s="155"/>
      <c r="C244" s="156"/>
      <c r="D244" s="157"/>
      <c r="E244" s="157"/>
      <c r="F244" s="157"/>
      <c r="G244" s="157"/>
      <c r="I244" s="84"/>
      <c r="J244" s="84"/>
      <c r="K244" s="84"/>
    </row>
    <row r="245" spans="1:11" x14ac:dyDescent="0.25">
      <c r="A245" s="154"/>
      <c r="B245" s="155"/>
      <c r="C245" s="156"/>
      <c r="D245" s="157"/>
      <c r="E245" s="157"/>
      <c r="F245" s="157"/>
      <c r="G245" s="157"/>
      <c r="I245" s="84"/>
      <c r="J245" s="84"/>
      <c r="K245" s="84"/>
    </row>
    <row r="246" spans="1:11" x14ac:dyDescent="0.25">
      <c r="A246" s="154"/>
      <c r="B246" s="155"/>
      <c r="C246" s="156"/>
      <c r="D246" s="157"/>
      <c r="E246" s="157"/>
      <c r="F246" s="157"/>
      <c r="G246" s="157"/>
      <c r="I246" s="84"/>
      <c r="J246" s="84"/>
      <c r="K246" s="84"/>
    </row>
    <row r="247" spans="1:11" x14ac:dyDescent="0.25">
      <c r="A247" s="154"/>
      <c r="B247" s="155"/>
      <c r="C247" s="156"/>
      <c r="D247" s="157"/>
      <c r="E247" s="157"/>
      <c r="F247" s="157"/>
      <c r="G247" s="157"/>
      <c r="I247" s="84"/>
      <c r="J247" s="84"/>
      <c r="K247" s="84"/>
    </row>
    <row r="248" spans="1:11" x14ac:dyDescent="0.25">
      <c r="A248" s="154"/>
      <c r="B248" s="155"/>
      <c r="C248" s="156"/>
      <c r="D248" s="157"/>
      <c r="E248" s="157"/>
      <c r="F248" s="157"/>
      <c r="G248" s="157"/>
      <c r="I248" s="84"/>
      <c r="J248" s="84"/>
      <c r="K248" s="84"/>
    </row>
    <row r="249" spans="1:11" x14ac:dyDescent="0.25">
      <c r="A249" s="154"/>
      <c r="B249" s="155"/>
      <c r="C249" s="156"/>
      <c r="D249" s="157"/>
      <c r="E249" s="157"/>
      <c r="F249" s="157"/>
      <c r="G249" s="157"/>
      <c r="I249" s="84"/>
      <c r="J249" s="84"/>
      <c r="K249" s="84"/>
    </row>
    <row r="250" spans="1:11" x14ac:dyDescent="0.25">
      <c r="A250" s="154"/>
      <c r="B250" s="155"/>
      <c r="C250" s="156"/>
      <c r="D250" s="157"/>
      <c r="E250" s="157"/>
      <c r="F250" s="157"/>
      <c r="G250" s="157"/>
      <c r="I250" s="84"/>
      <c r="J250" s="84"/>
      <c r="K250" s="84"/>
    </row>
    <row r="251" spans="1:11" x14ac:dyDescent="0.25">
      <c r="A251" s="154"/>
      <c r="B251" s="155"/>
      <c r="C251" s="156"/>
      <c r="D251" s="157"/>
      <c r="E251" s="157"/>
      <c r="F251" s="157"/>
      <c r="G251" s="157"/>
      <c r="I251" s="84"/>
      <c r="J251" s="84"/>
      <c r="K251" s="84"/>
    </row>
    <row r="252" spans="1:11" x14ac:dyDescent="0.25">
      <c r="A252" s="154"/>
      <c r="B252" s="155"/>
      <c r="C252" s="156"/>
      <c r="D252" s="157"/>
      <c r="E252" s="157"/>
      <c r="F252" s="157"/>
      <c r="G252" s="157"/>
      <c r="I252" s="84"/>
      <c r="J252" s="84"/>
      <c r="K252" s="84"/>
    </row>
    <row r="253" spans="1:11" x14ac:dyDescent="0.25">
      <c r="A253" s="154"/>
      <c r="B253" s="155"/>
      <c r="C253" s="156"/>
      <c r="D253" s="157"/>
      <c r="E253" s="157"/>
      <c r="F253" s="157"/>
      <c r="G253" s="157"/>
      <c r="I253" s="84"/>
      <c r="J253" s="84"/>
      <c r="K253" s="84"/>
    </row>
    <row r="254" spans="1:11" x14ac:dyDescent="0.25">
      <c r="A254" s="154"/>
      <c r="B254" s="155"/>
      <c r="C254" s="156"/>
      <c r="D254" s="157"/>
      <c r="E254" s="157"/>
      <c r="F254" s="157"/>
      <c r="G254" s="157"/>
      <c r="I254" s="84"/>
      <c r="J254" s="84"/>
      <c r="K254" s="84"/>
    </row>
    <row r="255" spans="1:11" x14ac:dyDescent="0.25">
      <c r="A255" s="154"/>
      <c r="B255" s="155"/>
      <c r="C255" s="156"/>
      <c r="D255" s="157"/>
      <c r="E255" s="157"/>
      <c r="F255" s="157"/>
      <c r="G255" s="157"/>
      <c r="I255" s="84"/>
      <c r="J255" s="84"/>
      <c r="K255" s="84"/>
    </row>
    <row r="256" spans="1:11" x14ac:dyDescent="0.25">
      <c r="A256" s="154"/>
      <c r="B256" s="155"/>
      <c r="C256" s="156"/>
      <c r="D256" s="157"/>
      <c r="E256" s="157"/>
      <c r="F256" s="157"/>
      <c r="G256" s="157"/>
      <c r="I256" s="84"/>
      <c r="J256" s="84"/>
      <c r="K256" s="84"/>
    </row>
    <row r="257" spans="1:11" x14ac:dyDescent="0.25">
      <c r="A257" s="154"/>
      <c r="B257" s="155"/>
      <c r="C257" s="156"/>
      <c r="D257" s="157"/>
      <c r="E257" s="157"/>
      <c r="F257" s="157"/>
      <c r="G257" s="157"/>
      <c r="I257" s="84"/>
      <c r="J257" s="84"/>
      <c r="K257" s="84"/>
    </row>
    <row r="258" spans="1:11" x14ac:dyDescent="0.25">
      <c r="A258" s="154"/>
      <c r="B258" s="155"/>
      <c r="C258" s="156"/>
      <c r="D258" s="157"/>
      <c r="E258" s="157"/>
      <c r="F258" s="157"/>
      <c r="G258" s="157"/>
      <c r="I258" s="84"/>
      <c r="J258" s="84"/>
      <c r="K258" s="84"/>
    </row>
    <row r="259" spans="1:11" x14ac:dyDescent="0.25">
      <c r="A259" s="154"/>
      <c r="B259" s="155"/>
      <c r="C259" s="156"/>
      <c r="D259" s="157"/>
      <c r="E259" s="157"/>
      <c r="F259" s="157"/>
      <c r="G259" s="157"/>
      <c r="I259" s="84"/>
      <c r="J259" s="84"/>
      <c r="K259" s="84"/>
    </row>
    <row r="260" spans="1:11" x14ac:dyDescent="0.25">
      <c r="A260" s="154"/>
      <c r="B260" s="155"/>
      <c r="C260" s="156"/>
      <c r="D260" s="157"/>
      <c r="E260" s="157"/>
      <c r="F260" s="157"/>
      <c r="G260" s="157"/>
      <c r="I260" s="84"/>
      <c r="J260" s="84"/>
      <c r="K260" s="84"/>
    </row>
    <row r="261" spans="1:11" x14ac:dyDescent="0.25">
      <c r="A261" s="154"/>
      <c r="B261" s="155"/>
      <c r="C261" s="156"/>
      <c r="D261" s="157"/>
      <c r="E261" s="157"/>
      <c r="F261" s="157"/>
      <c r="G261" s="157"/>
      <c r="I261" s="84"/>
      <c r="J261" s="84"/>
      <c r="K261" s="84"/>
    </row>
    <row r="262" spans="1:11" x14ac:dyDescent="0.25">
      <c r="A262" s="154"/>
      <c r="B262" s="155"/>
      <c r="C262" s="156"/>
      <c r="D262" s="157"/>
      <c r="E262" s="157"/>
      <c r="F262" s="157"/>
      <c r="G262" s="157"/>
      <c r="I262" s="84"/>
      <c r="J262" s="84"/>
      <c r="K262" s="84"/>
    </row>
    <row r="263" spans="1:11" x14ac:dyDescent="0.25">
      <c r="A263" s="154"/>
      <c r="B263" s="155"/>
      <c r="C263" s="156"/>
      <c r="D263" s="157"/>
      <c r="E263" s="157"/>
      <c r="F263" s="157"/>
      <c r="G263" s="157"/>
      <c r="I263" s="84"/>
      <c r="J263" s="84"/>
      <c r="K263" s="84"/>
    </row>
    <row r="264" spans="1:11" x14ac:dyDescent="0.25">
      <c r="A264" s="154"/>
      <c r="B264" s="155"/>
      <c r="C264" s="156"/>
      <c r="D264" s="157"/>
      <c r="E264" s="157"/>
      <c r="F264" s="157"/>
      <c r="G264" s="157"/>
      <c r="I264" s="84"/>
      <c r="J264" s="84"/>
      <c r="K264" s="84"/>
    </row>
    <row r="265" spans="1:11" x14ac:dyDescent="0.25">
      <c r="A265" s="154"/>
      <c r="B265" s="155"/>
      <c r="C265" s="156"/>
      <c r="D265" s="157"/>
      <c r="E265" s="157"/>
      <c r="F265" s="157"/>
      <c r="G265" s="157"/>
      <c r="I265" s="84"/>
      <c r="J265" s="84"/>
      <c r="K265" s="84"/>
    </row>
    <row r="266" spans="1:11" x14ac:dyDescent="0.25">
      <c r="A266" s="154"/>
      <c r="B266" s="155"/>
      <c r="C266" s="156"/>
      <c r="D266" s="157"/>
      <c r="E266" s="157"/>
      <c r="F266" s="157"/>
      <c r="G266" s="157"/>
      <c r="I266" s="84"/>
      <c r="J266" s="84"/>
      <c r="K266" s="84"/>
    </row>
    <row r="267" spans="1:11" x14ac:dyDescent="0.25">
      <c r="A267" s="154"/>
      <c r="B267" s="155"/>
      <c r="C267" s="156"/>
      <c r="D267" s="157"/>
      <c r="E267" s="157"/>
      <c r="F267" s="157"/>
      <c r="G267" s="157"/>
      <c r="I267" s="84"/>
      <c r="J267" s="84"/>
      <c r="K267" s="84"/>
    </row>
    <row r="268" spans="1:11" x14ac:dyDescent="0.25">
      <c r="A268" s="154"/>
      <c r="B268" s="155"/>
      <c r="C268" s="156"/>
      <c r="D268" s="157"/>
      <c r="E268" s="157"/>
      <c r="F268" s="157"/>
      <c r="G268" s="157"/>
      <c r="I268" s="84"/>
      <c r="J268" s="84"/>
      <c r="K268" s="84"/>
    </row>
    <row r="269" spans="1:11" x14ac:dyDescent="0.25">
      <c r="A269" s="154"/>
      <c r="B269" s="155"/>
      <c r="C269" s="156"/>
      <c r="D269" s="157"/>
      <c r="E269" s="157"/>
      <c r="F269" s="157"/>
      <c r="G269" s="157"/>
      <c r="I269" s="84"/>
      <c r="J269" s="84"/>
      <c r="K269" s="84"/>
    </row>
    <row r="270" spans="1:11" x14ac:dyDescent="0.25">
      <c r="A270" s="154"/>
      <c r="B270" s="155"/>
      <c r="C270" s="156"/>
      <c r="D270" s="157"/>
      <c r="E270" s="157"/>
      <c r="F270" s="157"/>
      <c r="G270" s="157"/>
      <c r="I270" s="84"/>
      <c r="J270" s="84"/>
      <c r="K270" s="84"/>
    </row>
    <row r="271" spans="1:11" x14ac:dyDescent="0.25">
      <c r="A271" s="154"/>
      <c r="B271" s="155"/>
      <c r="C271" s="156"/>
      <c r="D271" s="157"/>
      <c r="E271" s="157"/>
      <c r="F271" s="157"/>
      <c r="G271" s="157"/>
      <c r="I271" s="84"/>
      <c r="J271" s="84"/>
      <c r="K271" s="84"/>
    </row>
    <row r="272" spans="1:11" x14ac:dyDescent="0.25">
      <c r="A272" s="154"/>
      <c r="B272" s="155"/>
      <c r="C272" s="156"/>
      <c r="D272" s="157"/>
      <c r="E272" s="157"/>
      <c r="F272" s="157"/>
      <c r="G272" s="157"/>
      <c r="I272" s="84"/>
      <c r="J272" s="84"/>
      <c r="K272" s="84"/>
    </row>
    <row r="273" spans="1:11" x14ac:dyDescent="0.25">
      <c r="A273" s="154"/>
      <c r="B273" s="155"/>
      <c r="C273" s="156"/>
      <c r="D273" s="157"/>
      <c r="E273" s="157"/>
      <c r="F273" s="157"/>
      <c r="G273" s="157"/>
      <c r="I273" s="84"/>
      <c r="J273" s="84"/>
      <c r="K273" s="84"/>
    </row>
    <row r="274" spans="1:11" x14ac:dyDescent="0.25">
      <c r="A274" s="154"/>
      <c r="B274" s="155"/>
      <c r="C274" s="156"/>
      <c r="D274" s="157"/>
      <c r="E274" s="157"/>
      <c r="F274" s="157"/>
      <c r="G274" s="157"/>
      <c r="I274" s="84"/>
      <c r="J274" s="84"/>
      <c r="K274" s="84"/>
    </row>
    <row r="275" spans="1:11" x14ac:dyDescent="0.25">
      <c r="A275" s="154"/>
      <c r="B275" s="155"/>
      <c r="C275" s="156"/>
      <c r="D275" s="157"/>
      <c r="E275" s="157"/>
      <c r="F275" s="157"/>
      <c r="G275" s="157"/>
      <c r="I275" s="84"/>
      <c r="J275" s="84"/>
      <c r="K275" s="84"/>
    </row>
    <row r="276" spans="1:11" x14ac:dyDescent="0.25">
      <c r="A276" s="154"/>
      <c r="B276" s="155"/>
      <c r="C276" s="156"/>
      <c r="D276" s="157"/>
      <c r="E276" s="157"/>
      <c r="F276" s="157"/>
      <c r="G276" s="157"/>
      <c r="I276" s="84"/>
      <c r="J276" s="84"/>
      <c r="K276" s="84"/>
    </row>
    <row r="277" spans="1:11" x14ac:dyDescent="0.25">
      <c r="A277" s="154"/>
      <c r="B277" s="155"/>
      <c r="C277" s="156"/>
      <c r="D277" s="157"/>
      <c r="E277" s="157"/>
      <c r="F277" s="157"/>
      <c r="G277" s="157"/>
      <c r="I277" s="84"/>
      <c r="J277" s="84"/>
      <c r="K277" s="84"/>
    </row>
    <row r="278" spans="1:11" x14ac:dyDescent="0.25">
      <c r="A278" s="154"/>
      <c r="B278" s="155"/>
      <c r="C278" s="156"/>
      <c r="D278" s="157"/>
      <c r="E278" s="157"/>
      <c r="F278" s="157"/>
      <c r="G278" s="157"/>
      <c r="I278" s="84"/>
      <c r="J278" s="84"/>
      <c r="K278" s="84"/>
    </row>
    <row r="279" spans="1:11" x14ac:dyDescent="0.25">
      <c r="A279" s="154"/>
      <c r="B279" s="155"/>
      <c r="C279" s="156"/>
      <c r="D279" s="157"/>
      <c r="E279" s="157"/>
      <c r="F279" s="157"/>
      <c r="G279" s="157"/>
      <c r="I279" s="84"/>
      <c r="J279" s="84"/>
      <c r="K279" s="84"/>
    </row>
    <row r="280" spans="1:11" x14ac:dyDescent="0.25">
      <c r="A280" s="154"/>
      <c r="B280" s="155"/>
      <c r="C280" s="156"/>
      <c r="D280" s="157"/>
      <c r="E280" s="157"/>
      <c r="F280" s="157"/>
      <c r="G280" s="157"/>
      <c r="I280" s="84"/>
      <c r="J280" s="84"/>
      <c r="K280" s="84"/>
    </row>
    <row r="281" spans="1:11" x14ac:dyDescent="0.25">
      <c r="A281" s="154"/>
      <c r="B281" s="155"/>
      <c r="C281" s="156"/>
      <c r="D281" s="157"/>
      <c r="E281" s="157"/>
      <c r="F281" s="157"/>
      <c r="G281" s="157"/>
      <c r="I281" s="84"/>
      <c r="J281" s="84"/>
      <c r="K281" s="84"/>
    </row>
    <row r="282" spans="1:11" x14ac:dyDescent="0.25">
      <c r="A282" s="154"/>
      <c r="B282" s="155"/>
      <c r="C282" s="156"/>
      <c r="D282" s="157"/>
      <c r="E282" s="157"/>
      <c r="F282" s="157"/>
      <c r="G282" s="157"/>
      <c r="I282" s="84"/>
      <c r="J282" s="84"/>
      <c r="K282" s="84"/>
    </row>
    <row r="283" spans="1:11" x14ac:dyDescent="0.25">
      <c r="A283" s="154"/>
      <c r="B283" s="155"/>
      <c r="C283" s="156"/>
      <c r="D283" s="157"/>
      <c r="E283" s="157"/>
      <c r="F283" s="157"/>
      <c r="G283" s="157"/>
      <c r="I283" s="84"/>
      <c r="J283" s="84"/>
      <c r="K283" s="84"/>
    </row>
    <row r="284" spans="1:11" x14ac:dyDescent="0.25">
      <c r="A284" s="154"/>
      <c r="B284" s="155"/>
      <c r="C284" s="156"/>
      <c r="D284" s="157"/>
      <c r="E284" s="157"/>
      <c r="F284" s="157"/>
      <c r="G284" s="157"/>
      <c r="I284" s="84"/>
      <c r="J284" s="84"/>
      <c r="K284" s="84"/>
    </row>
    <row r="285" spans="1:11" x14ac:dyDescent="0.25">
      <c r="A285" s="154"/>
      <c r="B285" s="155"/>
      <c r="C285" s="156"/>
      <c r="D285" s="157"/>
      <c r="E285" s="157"/>
      <c r="F285" s="157"/>
      <c r="G285" s="157"/>
      <c r="I285" s="84"/>
      <c r="J285" s="84"/>
      <c r="K285" s="84"/>
    </row>
    <row r="286" spans="1:11" x14ac:dyDescent="0.25">
      <c r="A286" s="154"/>
      <c r="B286" s="155"/>
      <c r="C286" s="156"/>
      <c r="D286" s="157"/>
      <c r="E286" s="157"/>
      <c r="F286" s="157"/>
      <c r="G286" s="157"/>
      <c r="I286" s="84"/>
      <c r="J286" s="84"/>
      <c r="K286" s="84"/>
    </row>
    <row r="287" spans="1:11" x14ac:dyDescent="0.25">
      <c r="A287" s="154"/>
      <c r="B287" s="155"/>
      <c r="C287" s="156"/>
      <c r="D287" s="157"/>
      <c r="E287" s="157"/>
      <c r="F287" s="157"/>
      <c r="G287" s="157"/>
      <c r="I287" s="84"/>
      <c r="J287" s="84"/>
      <c r="K287" s="84"/>
    </row>
    <row r="288" spans="1:11" x14ac:dyDescent="0.25">
      <c r="A288" s="154"/>
      <c r="B288" s="155"/>
      <c r="C288" s="156"/>
      <c r="D288" s="157"/>
      <c r="E288" s="157"/>
      <c r="F288" s="157"/>
      <c r="G288" s="157"/>
      <c r="I288" s="84"/>
      <c r="J288" s="84"/>
      <c r="K288" s="84"/>
    </row>
    <row r="289" spans="1:11" x14ac:dyDescent="0.25">
      <c r="A289" s="154"/>
      <c r="B289" s="155"/>
      <c r="C289" s="156"/>
      <c r="D289" s="157"/>
      <c r="E289" s="157"/>
      <c r="F289" s="157"/>
      <c r="G289" s="157"/>
      <c r="I289" s="84"/>
      <c r="J289" s="84"/>
      <c r="K289" s="84"/>
    </row>
    <row r="290" spans="1:11" x14ac:dyDescent="0.25">
      <c r="A290" s="154"/>
      <c r="B290" s="155"/>
      <c r="C290" s="156"/>
      <c r="D290" s="157"/>
      <c r="E290" s="157"/>
      <c r="F290" s="157"/>
      <c r="G290" s="157"/>
      <c r="I290" s="84"/>
      <c r="J290" s="84"/>
      <c r="K290" s="84"/>
    </row>
    <row r="291" spans="1:11" x14ac:dyDescent="0.25">
      <c r="A291" s="154"/>
      <c r="B291" s="155"/>
      <c r="C291" s="156"/>
      <c r="D291" s="157"/>
      <c r="E291" s="157"/>
      <c r="F291" s="157"/>
      <c r="G291" s="157"/>
      <c r="I291" s="84"/>
      <c r="J291" s="84"/>
      <c r="K291" s="84"/>
    </row>
    <row r="292" spans="1:11" x14ac:dyDescent="0.25">
      <c r="A292" s="154"/>
      <c r="B292" s="155"/>
      <c r="C292" s="156"/>
      <c r="D292" s="157"/>
      <c r="E292" s="157"/>
      <c r="F292" s="157"/>
      <c r="G292" s="157"/>
      <c r="I292" s="84"/>
      <c r="J292" s="84"/>
      <c r="K292" s="84"/>
    </row>
    <row r="293" spans="1:11" x14ac:dyDescent="0.25">
      <c r="A293" s="154"/>
      <c r="B293" s="155"/>
      <c r="C293" s="156"/>
      <c r="D293" s="157"/>
      <c r="E293" s="157"/>
      <c r="F293" s="157"/>
      <c r="G293" s="157"/>
      <c r="I293" s="84"/>
      <c r="J293" s="84"/>
      <c r="K293" s="84"/>
    </row>
    <row r="294" spans="1:11" x14ac:dyDescent="0.25">
      <c r="A294" s="154"/>
      <c r="B294" s="155"/>
      <c r="C294" s="156"/>
      <c r="D294" s="157"/>
      <c r="E294" s="157"/>
      <c r="F294" s="157"/>
      <c r="G294" s="157"/>
      <c r="I294" s="84"/>
      <c r="J294" s="84"/>
      <c r="K294" s="84"/>
    </row>
    <row r="295" spans="1:11" x14ac:dyDescent="0.25">
      <c r="A295" s="154"/>
      <c r="B295" s="155"/>
      <c r="C295" s="156"/>
      <c r="D295" s="157"/>
      <c r="E295" s="157"/>
      <c r="F295" s="157"/>
      <c r="G295" s="157"/>
      <c r="I295" s="84"/>
      <c r="J295" s="84"/>
      <c r="K295" s="84"/>
    </row>
    <row r="296" spans="1:11" x14ac:dyDescent="0.25">
      <c r="A296" s="154"/>
      <c r="B296" s="155"/>
      <c r="C296" s="156"/>
      <c r="D296" s="157"/>
      <c r="E296" s="157"/>
      <c r="F296" s="157"/>
      <c r="G296" s="157"/>
      <c r="I296" s="84"/>
      <c r="J296" s="84"/>
      <c r="K296" s="84"/>
    </row>
    <row r="297" spans="1:11" x14ac:dyDescent="0.25">
      <c r="A297" s="154"/>
      <c r="B297" s="155"/>
      <c r="C297" s="156"/>
      <c r="D297" s="157"/>
      <c r="E297" s="157"/>
      <c r="F297" s="157"/>
      <c r="G297" s="157"/>
      <c r="I297" s="84"/>
      <c r="J297" s="84"/>
      <c r="K297" s="84"/>
    </row>
    <row r="298" spans="1:11" x14ac:dyDescent="0.25">
      <c r="A298" s="154"/>
      <c r="B298" s="155"/>
      <c r="C298" s="156"/>
      <c r="D298" s="157"/>
      <c r="E298" s="157"/>
      <c r="F298" s="157"/>
      <c r="G298" s="157"/>
      <c r="I298" s="84"/>
      <c r="J298" s="84"/>
      <c r="K298" s="84"/>
    </row>
    <row r="299" spans="1:11" x14ac:dyDescent="0.25">
      <c r="A299" s="154"/>
      <c r="B299" s="155"/>
      <c r="C299" s="156"/>
      <c r="D299" s="157"/>
      <c r="E299" s="157"/>
      <c r="F299" s="157"/>
      <c r="G299" s="157"/>
      <c r="I299" s="84"/>
      <c r="J299" s="84"/>
      <c r="K299" s="84"/>
    </row>
    <row r="300" spans="1:11" x14ac:dyDescent="0.25">
      <c r="A300" s="154"/>
      <c r="B300" s="155"/>
      <c r="C300" s="156"/>
      <c r="D300" s="157"/>
      <c r="E300" s="157"/>
      <c r="F300" s="157"/>
      <c r="G300" s="157"/>
      <c r="I300" s="84"/>
      <c r="J300" s="84"/>
      <c r="K300" s="84"/>
    </row>
    <row r="301" spans="1:11" x14ac:dyDescent="0.25">
      <c r="A301" s="154"/>
      <c r="B301" s="155"/>
      <c r="C301" s="156"/>
      <c r="D301" s="157"/>
      <c r="E301" s="157"/>
      <c r="F301" s="157"/>
      <c r="G301" s="157"/>
      <c r="I301" s="84"/>
      <c r="J301" s="84"/>
      <c r="K301" s="84"/>
    </row>
    <row r="302" spans="1:11" x14ac:dyDescent="0.25">
      <c r="A302" s="154"/>
      <c r="B302" s="155"/>
      <c r="C302" s="156"/>
      <c r="D302" s="157"/>
      <c r="E302" s="157"/>
      <c r="F302" s="157"/>
      <c r="G302" s="157"/>
      <c r="I302" s="84"/>
      <c r="J302" s="84"/>
      <c r="K302" s="84"/>
    </row>
    <row r="303" spans="1:11" x14ac:dyDescent="0.25">
      <c r="A303" s="154"/>
      <c r="B303" s="155"/>
      <c r="C303" s="156"/>
      <c r="D303" s="157"/>
      <c r="E303" s="157"/>
      <c r="F303" s="157"/>
      <c r="G303" s="157"/>
      <c r="I303" s="84"/>
      <c r="J303" s="84"/>
      <c r="K303" s="84"/>
    </row>
    <row r="304" spans="1:11" x14ac:dyDescent="0.25">
      <c r="A304" s="154"/>
      <c r="B304" s="155"/>
      <c r="C304" s="156"/>
      <c r="D304" s="157"/>
      <c r="E304" s="157"/>
      <c r="F304" s="157"/>
      <c r="G304" s="157"/>
      <c r="I304" s="84"/>
      <c r="J304" s="84"/>
      <c r="K304" s="84"/>
    </row>
    <row r="305" spans="1:11" x14ac:dyDescent="0.25">
      <c r="A305" s="154"/>
      <c r="B305" s="155"/>
      <c r="C305" s="156"/>
      <c r="D305" s="157"/>
      <c r="E305" s="157"/>
      <c r="F305" s="157"/>
      <c r="G305" s="157"/>
      <c r="I305" s="84"/>
      <c r="J305" s="84"/>
      <c r="K305" s="84"/>
    </row>
    <row r="306" spans="1:11" x14ac:dyDescent="0.25">
      <c r="A306" s="154"/>
      <c r="B306" s="155"/>
      <c r="C306" s="156"/>
      <c r="D306" s="157"/>
      <c r="E306" s="157"/>
      <c r="F306" s="157"/>
      <c r="G306" s="157"/>
      <c r="I306" s="84"/>
      <c r="J306" s="84"/>
      <c r="K306" s="84"/>
    </row>
    <row r="307" spans="1:11" x14ac:dyDescent="0.25">
      <c r="A307" s="154"/>
      <c r="B307" s="155"/>
      <c r="C307" s="156"/>
      <c r="D307" s="157"/>
      <c r="E307" s="157"/>
      <c r="F307" s="157"/>
      <c r="G307" s="157"/>
      <c r="I307" s="84"/>
      <c r="J307" s="84"/>
      <c r="K307" s="84"/>
    </row>
    <row r="308" spans="1:11" x14ac:dyDescent="0.25">
      <c r="A308" s="154"/>
      <c r="B308" s="155"/>
      <c r="C308" s="156"/>
      <c r="D308" s="157"/>
      <c r="E308" s="157"/>
      <c r="F308" s="157"/>
      <c r="G308" s="157"/>
      <c r="I308" s="84"/>
      <c r="J308" s="84"/>
      <c r="K308" s="84"/>
    </row>
    <row r="309" spans="1:11" x14ac:dyDescent="0.25">
      <c r="A309" s="154"/>
      <c r="B309" s="155"/>
      <c r="C309" s="156"/>
      <c r="D309" s="157"/>
      <c r="E309" s="157"/>
      <c r="F309" s="157"/>
      <c r="G309" s="157"/>
      <c r="I309" s="84"/>
      <c r="J309" s="84"/>
      <c r="K309" s="84"/>
    </row>
    <row r="310" spans="1:11" x14ac:dyDescent="0.25">
      <c r="A310" s="154"/>
      <c r="B310" s="155"/>
      <c r="C310" s="156"/>
      <c r="D310" s="157"/>
      <c r="E310" s="157"/>
      <c r="F310" s="157"/>
      <c r="G310" s="157"/>
      <c r="I310" s="84"/>
      <c r="J310" s="84"/>
      <c r="K310" s="84"/>
    </row>
    <row r="311" spans="1:11" x14ac:dyDescent="0.25">
      <c r="A311" s="154"/>
      <c r="B311" s="155"/>
      <c r="C311" s="156"/>
      <c r="D311" s="157"/>
      <c r="E311" s="157"/>
      <c r="F311" s="157"/>
      <c r="G311" s="157"/>
      <c r="I311" s="84"/>
      <c r="J311" s="84"/>
      <c r="K311" s="84"/>
    </row>
    <row r="312" spans="1:11" x14ac:dyDescent="0.25">
      <c r="A312" s="154"/>
      <c r="B312" s="155"/>
      <c r="C312" s="156"/>
      <c r="D312" s="157"/>
      <c r="E312" s="157"/>
      <c r="F312" s="157"/>
      <c r="G312" s="157"/>
      <c r="I312" s="84"/>
      <c r="J312" s="84"/>
      <c r="K312" s="84"/>
    </row>
    <row r="313" spans="1:11" x14ac:dyDescent="0.25">
      <c r="A313" s="154"/>
      <c r="B313" s="155"/>
      <c r="C313" s="156"/>
      <c r="D313" s="157"/>
      <c r="E313" s="157"/>
      <c r="F313" s="157"/>
      <c r="G313" s="157"/>
      <c r="I313" s="84"/>
      <c r="J313" s="84"/>
      <c r="K313" s="84"/>
    </row>
    <row r="314" spans="1:11" x14ac:dyDescent="0.25">
      <c r="A314" s="154"/>
      <c r="B314" s="155"/>
      <c r="C314" s="156"/>
      <c r="D314" s="157"/>
      <c r="E314" s="157"/>
      <c r="F314" s="157"/>
      <c r="G314" s="157"/>
      <c r="I314" s="84"/>
      <c r="J314" s="84"/>
      <c r="K314" s="84"/>
    </row>
    <row r="315" spans="1:11" x14ac:dyDescent="0.25">
      <c r="A315" s="154"/>
      <c r="B315" s="155"/>
      <c r="C315" s="156"/>
      <c r="D315" s="157"/>
      <c r="E315" s="157"/>
      <c r="F315" s="157"/>
      <c r="G315" s="157"/>
      <c r="I315" s="84"/>
      <c r="J315" s="84"/>
      <c r="K315" s="84"/>
    </row>
    <row r="316" spans="1:11" x14ac:dyDescent="0.25">
      <c r="A316" s="154"/>
      <c r="B316" s="155"/>
      <c r="C316" s="156"/>
      <c r="D316" s="157"/>
      <c r="E316" s="157"/>
      <c r="F316" s="157"/>
      <c r="G316" s="157"/>
      <c r="I316" s="84"/>
      <c r="J316" s="84"/>
      <c r="K316" s="84"/>
    </row>
    <row r="317" spans="1:11" x14ac:dyDescent="0.25">
      <c r="A317" s="154"/>
      <c r="B317" s="155"/>
      <c r="C317" s="156"/>
      <c r="D317" s="157"/>
      <c r="E317" s="157"/>
      <c r="F317" s="157"/>
      <c r="G317" s="157"/>
      <c r="I317" s="84"/>
      <c r="J317" s="84"/>
      <c r="K317" s="84"/>
    </row>
    <row r="318" spans="1:11" x14ac:dyDescent="0.25">
      <c r="A318" s="154"/>
      <c r="B318" s="155"/>
      <c r="C318" s="156"/>
      <c r="D318" s="157"/>
      <c r="E318" s="157"/>
      <c r="F318" s="157"/>
      <c r="G318" s="157"/>
      <c r="I318" s="84"/>
      <c r="J318" s="84"/>
      <c r="K318" s="84"/>
    </row>
    <row r="319" spans="1:11" x14ac:dyDescent="0.25">
      <c r="A319" s="154"/>
      <c r="B319" s="155"/>
      <c r="C319" s="156"/>
      <c r="D319" s="157"/>
      <c r="E319" s="157"/>
      <c r="F319" s="157"/>
      <c r="G319" s="157"/>
      <c r="I319" s="84"/>
      <c r="J319" s="84"/>
      <c r="K319" s="84"/>
    </row>
    <row r="320" spans="1:11" x14ac:dyDescent="0.25">
      <c r="A320" s="154"/>
      <c r="B320" s="155"/>
      <c r="C320" s="156"/>
      <c r="D320" s="157"/>
      <c r="E320" s="157"/>
      <c r="F320" s="157"/>
      <c r="G320" s="157"/>
      <c r="I320" s="84"/>
      <c r="J320" s="84"/>
      <c r="K320" s="84"/>
    </row>
    <row r="321" spans="1:11" x14ac:dyDescent="0.25">
      <c r="A321" s="154"/>
      <c r="B321" s="155"/>
      <c r="C321" s="156"/>
      <c r="D321" s="157"/>
      <c r="E321" s="157"/>
      <c r="F321" s="157"/>
      <c r="G321" s="157"/>
      <c r="I321" s="84"/>
      <c r="J321" s="84"/>
      <c r="K321" s="84"/>
    </row>
    <row r="322" spans="1:11" x14ac:dyDescent="0.25">
      <c r="A322" s="154"/>
      <c r="B322" s="155"/>
      <c r="C322" s="156"/>
      <c r="D322" s="157"/>
      <c r="E322" s="157"/>
      <c r="F322" s="157"/>
      <c r="G322" s="157"/>
      <c r="I322" s="84"/>
      <c r="J322" s="84"/>
      <c r="K322" s="84"/>
    </row>
    <row r="323" spans="1:11" x14ac:dyDescent="0.25">
      <c r="A323" s="154"/>
      <c r="B323" s="155"/>
      <c r="C323" s="156"/>
      <c r="D323" s="157"/>
      <c r="E323" s="157"/>
      <c r="F323" s="157"/>
      <c r="G323" s="157"/>
      <c r="I323" s="84"/>
      <c r="J323" s="84"/>
      <c r="K323" s="84"/>
    </row>
    <row r="324" spans="1:11" x14ac:dyDescent="0.25">
      <c r="A324" s="154"/>
      <c r="B324" s="155"/>
      <c r="C324" s="156"/>
      <c r="D324" s="157"/>
      <c r="E324" s="157"/>
      <c r="F324" s="157"/>
      <c r="G324" s="157"/>
      <c r="I324" s="84"/>
      <c r="J324" s="84"/>
      <c r="K324" s="84"/>
    </row>
    <row r="325" spans="1:11" x14ac:dyDescent="0.25">
      <c r="A325" s="154"/>
      <c r="B325" s="155"/>
      <c r="C325" s="156"/>
      <c r="D325" s="157"/>
      <c r="E325" s="157"/>
      <c r="F325" s="157"/>
      <c r="G325" s="157"/>
      <c r="I325" s="84"/>
      <c r="J325" s="84"/>
      <c r="K325" s="84"/>
    </row>
    <row r="326" spans="1:11" x14ac:dyDescent="0.25">
      <c r="A326" s="154"/>
      <c r="B326" s="155"/>
      <c r="C326" s="156"/>
      <c r="D326" s="157"/>
      <c r="E326" s="157"/>
      <c r="F326" s="157"/>
      <c r="G326" s="157"/>
      <c r="I326" s="84"/>
      <c r="J326" s="84"/>
      <c r="K326" s="84"/>
    </row>
    <row r="327" spans="1:11" x14ac:dyDescent="0.25">
      <c r="A327" s="154"/>
      <c r="B327" s="155"/>
      <c r="C327" s="156"/>
      <c r="D327" s="157"/>
      <c r="E327" s="157"/>
      <c r="F327" s="157"/>
      <c r="G327" s="157"/>
      <c r="I327" s="84"/>
      <c r="J327" s="84"/>
      <c r="K327" s="84"/>
    </row>
    <row r="328" spans="1:11" x14ac:dyDescent="0.25">
      <c r="A328" s="154"/>
      <c r="B328" s="155"/>
      <c r="C328" s="156"/>
      <c r="D328" s="157"/>
      <c r="E328" s="157"/>
      <c r="F328" s="157"/>
      <c r="G328" s="157"/>
      <c r="I328" s="84"/>
      <c r="J328" s="84"/>
      <c r="K328" s="84"/>
    </row>
    <row r="329" spans="1:11" x14ac:dyDescent="0.25">
      <c r="A329" s="154"/>
      <c r="B329" s="155"/>
      <c r="C329" s="156"/>
      <c r="D329" s="157"/>
      <c r="E329" s="157"/>
      <c r="F329" s="157"/>
      <c r="G329" s="157"/>
      <c r="I329" s="84"/>
      <c r="J329" s="84"/>
      <c r="K329" s="84"/>
    </row>
    <row r="330" spans="1:11" x14ac:dyDescent="0.25">
      <c r="A330" s="154"/>
      <c r="B330" s="155"/>
      <c r="C330" s="156"/>
      <c r="D330" s="157"/>
      <c r="E330" s="157"/>
      <c r="F330" s="157"/>
      <c r="G330" s="157"/>
      <c r="I330" s="84"/>
      <c r="J330" s="84"/>
      <c r="K330" s="84"/>
    </row>
    <row r="331" spans="1:11" x14ac:dyDescent="0.25">
      <c r="A331" s="154"/>
      <c r="B331" s="155"/>
      <c r="C331" s="156"/>
      <c r="D331" s="157"/>
      <c r="E331" s="157"/>
      <c r="F331" s="157"/>
      <c r="G331" s="157"/>
      <c r="I331" s="84"/>
      <c r="J331" s="84"/>
      <c r="K331" s="84"/>
    </row>
    <row r="332" spans="1:11" x14ac:dyDescent="0.25">
      <c r="A332" s="154"/>
      <c r="B332" s="155"/>
      <c r="C332" s="156"/>
      <c r="D332" s="157"/>
      <c r="E332" s="157"/>
      <c r="F332" s="157"/>
      <c r="G332" s="157"/>
      <c r="I332" s="84"/>
      <c r="J332" s="84"/>
      <c r="K332" s="84"/>
    </row>
    <row r="333" spans="1:11" x14ac:dyDescent="0.25">
      <c r="A333" s="154"/>
      <c r="B333" s="155"/>
      <c r="C333" s="156"/>
      <c r="D333" s="157"/>
      <c r="E333" s="157"/>
      <c r="F333" s="157"/>
      <c r="G333" s="157"/>
      <c r="I333" s="84"/>
      <c r="J333" s="84"/>
      <c r="K333" s="84"/>
    </row>
    <row r="334" spans="1:11" x14ac:dyDescent="0.25">
      <c r="A334" s="154"/>
      <c r="B334" s="155"/>
      <c r="C334" s="156"/>
      <c r="D334" s="157"/>
      <c r="E334" s="157"/>
      <c r="F334" s="157"/>
      <c r="G334" s="157"/>
      <c r="I334" s="84"/>
      <c r="J334" s="84"/>
      <c r="K334" s="84"/>
    </row>
    <row r="335" spans="1:11" x14ac:dyDescent="0.25">
      <c r="A335" s="154"/>
      <c r="B335" s="155"/>
      <c r="C335" s="156"/>
      <c r="D335" s="157"/>
      <c r="E335" s="157"/>
      <c r="F335" s="157"/>
      <c r="G335" s="157"/>
      <c r="I335" s="84"/>
      <c r="J335" s="84"/>
      <c r="K335" s="84"/>
    </row>
    <row r="336" spans="1:11" x14ac:dyDescent="0.25">
      <c r="A336" s="154"/>
      <c r="B336" s="155"/>
      <c r="C336" s="156"/>
      <c r="D336" s="157"/>
      <c r="E336" s="157"/>
      <c r="F336" s="157"/>
      <c r="G336" s="157"/>
      <c r="I336" s="84"/>
      <c r="J336" s="84"/>
      <c r="K336" s="84"/>
    </row>
    <row r="337" spans="1:11" x14ac:dyDescent="0.25">
      <c r="A337" s="154"/>
      <c r="B337" s="155"/>
      <c r="C337" s="156"/>
      <c r="D337" s="157"/>
      <c r="E337" s="157"/>
      <c r="F337" s="157"/>
      <c r="G337" s="157"/>
      <c r="I337" s="84"/>
      <c r="J337" s="84"/>
      <c r="K337" s="84"/>
    </row>
    <row r="338" spans="1:11" x14ac:dyDescent="0.25">
      <c r="A338" s="154"/>
      <c r="B338" s="155"/>
      <c r="C338" s="156"/>
      <c r="D338" s="157"/>
      <c r="E338" s="157"/>
      <c r="F338" s="157"/>
      <c r="G338" s="157"/>
      <c r="I338" s="84"/>
      <c r="J338" s="84"/>
      <c r="K338" s="84"/>
    </row>
    <row r="339" spans="1:11" x14ac:dyDescent="0.25">
      <c r="A339" s="154"/>
      <c r="B339" s="155"/>
      <c r="C339" s="156"/>
      <c r="D339" s="157"/>
      <c r="E339" s="157"/>
      <c r="F339" s="157"/>
      <c r="G339" s="157"/>
      <c r="I339" s="84"/>
      <c r="J339" s="84"/>
      <c r="K339" s="84"/>
    </row>
    <row r="340" spans="1:11" x14ac:dyDescent="0.25">
      <c r="A340" s="154"/>
      <c r="B340" s="155"/>
      <c r="C340" s="156"/>
      <c r="D340" s="157"/>
      <c r="E340" s="157"/>
      <c r="F340" s="157"/>
      <c r="G340" s="157"/>
      <c r="I340" s="84"/>
      <c r="J340" s="84"/>
      <c r="K340" s="84"/>
    </row>
    <row r="341" spans="1:11" x14ac:dyDescent="0.25">
      <c r="A341" s="154"/>
      <c r="B341" s="155"/>
      <c r="C341" s="156"/>
      <c r="D341" s="157"/>
      <c r="E341" s="157"/>
      <c r="F341" s="157"/>
      <c r="G341" s="157"/>
      <c r="I341" s="84"/>
      <c r="J341" s="84"/>
      <c r="K341" s="84"/>
    </row>
    <row r="342" spans="1:11" x14ac:dyDescent="0.25">
      <c r="A342" s="154"/>
      <c r="B342" s="155"/>
      <c r="C342" s="156"/>
      <c r="D342" s="157"/>
      <c r="E342" s="157"/>
      <c r="F342" s="157"/>
      <c r="G342" s="157"/>
      <c r="I342" s="84"/>
      <c r="J342" s="84"/>
      <c r="K342" s="84"/>
    </row>
    <row r="343" spans="1:11" x14ac:dyDescent="0.25">
      <c r="A343" s="154"/>
      <c r="B343" s="155"/>
      <c r="C343" s="156"/>
      <c r="D343" s="157"/>
      <c r="E343" s="157"/>
      <c r="F343" s="157"/>
      <c r="G343" s="157"/>
      <c r="I343" s="84"/>
      <c r="J343" s="84"/>
      <c r="K343" s="84"/>
    </row>
    <row r="344" spans="1:11" x14ac:dyDescent="0.25">
      <c r="A344" s="154"/>
      <c r="B344" s="155"/>
      <c r="C344" s="156"/>
      <c r="D344" s="157"/>
      <c r="E344" s="157"/>
      <c r="F344" s="157"/>
      <c r="G344" s="157"/>
      <c r="I344" s="84"/>
      <c r="J344" s="84"/>
      <c r="K344" s="84"/>
    </row>
    <row r="345" spans="1:11" x14ac:dyDescent="0.25">
      <c r="A345" s="154"/>
      <c r="B345" s="155"/>
      <c r="C345" s="156"/>
      <c r="D345" s="157"/>
      <c r="E345" s="157"/>
      <c r="F345" s="157"/>
      <c r="G345" s="157"/>
      <c r="I345" s="84"/>
      <c r="J345" s="84"/>
      <c r="K345" s="84"/>
    </row>
    <row r="346" spans="1:11" x14ac:dyDescent="0.25">
      <c r="A346" s="154"/>
      <c r="B346" s="155"/>
      <c r="C346" s="156"/>
      <c r="D346" s="157"/>
      <c r="E346" s="157"/>
      <c r="F346" s="157"/>
      <c r="G346" s="157"/>
      <c r="I346" s="84"/>
      <c r="J346" s="84"/>
      <c r="K346" s="84"/>
    </row>
    <row r="347" spans="1:11" x14ac:dyDescent="0.25">
      <c r="A347" s="154"/>
      <c r="B347" s="155"/>
      <c r="C347" s="156"/>
      <c r="D347" s="157"/>
      <c r="E347" s="157"/>
      <c r="F347" s="157"/>
      <c r="G347" s="157"/>
      <c r="I347" s="84"/>
      <c r="J347" s="84"/>
      <c r="K347" s="84"/>
    </row>
    <row r="348" spans="1:11" x14ac:dyDescent="0.25">
      <c r="A348" s="154"/>
      <c r="B348" s="155"/>
      <c r="C348" s="156"/>
      <c r="D348" s="157"/>
      <c r="E348" s="157"/>
      <c r="F348" s="157"/>
      <c r="G348" s="157"/>
      <c r="I348" s="84"/>
      <c r="J348" s="84"/>
      <c r="K348" s="84"/>
    </row>
    <row r="349" spans="1:11" x14ac:dyDescent="0.25">
      <c r="A349" s="154"/>
      <c r="B349" s="155"/>
      <c r="C349" s="156"/>
      <c r="D349" s="157"/>
      <c r="E349" s="157"/>
      <c r="F349" s="157"/>
      <c r="G349" s="157"/>
      <c r="I349" s="84"/>
      <c r="J349" s="84"/>
      <c r="K349" s="84"/>
    </row>
    <row r="350" spans="1:11" x14ac:dyDescent="0.25">
      <c r="A350" s="154"/>
      <c r="B350" s="155"/>
      <c r="C350" s="156"/>
      <c r="D350" s="157"/>
      <c r="E350" s="157"/>
      <c r="F350" s="157"/>
      <c r="G350" s="157"/>
      <c r="I350" s="84"/>
      <c r="J350" s="84"/>
      <c r="K350" s="84"/>
    </row>
    <row r="351" spans="1:11" x14ac:dyDescent="0.25">
      <c r="A351" s="154"/>
      <c r="B351" s="155"/>
      <c r="C351" s="156"/>
      <c r="D351" s="157"/>
      <c r="E351" s="157"/>
      <c r="F351" s="157"/>
      <c r="G351" s="157"/>
      <c r="I351" s="84"/>
      <c r="J351" s="84"/>
      <c r="K351" s="84"/>
    </row>
    <row r="352" spans="1:11" x14ac:dyDescent="0.25">
      <c r="A352" s="154"/>
      <c r="B352" s="155"/>
      <c r="C352" s="156"/>
      <c r="D352" s="157"/>
      <c r="E352" s="157"/>
      <c r="F352" s="157"/>
      <c r="G352" s="157"/>
      <c r="I352" s="84"/>
      <c r="J352" s="84"/>
      <c r="K352" s="84"/>
    </row>
    <row r="353" spans="1:11" x14ac:dyDescent="0.25">
      <c r="A353" s="154"/>
      <c r="B353" s="155"/>
      <c r="C353" s="156"/>
      <c r="D353" s="157"/>
      <c r="E353" s="157"/>
      <c r="F353" s="157"/>
      <c r="G353" s="157"/>
      <c r="I353" s="84"/>
      <c r="J353" s="84"/>
      <c r="K353" s="84"/>
    </row>
    <row r="354" spans="1:11" x14ac:dyDescent="0.25">
      <c r="A354" s="154"/>
      <c r="B354" s="155"/>
      <c r="C354" s="156"/>
      <c r="D354" s="157"/>
      <c r="E354" s="157"/>
      <c r="F354" s="157"/>
      <c r="G354" s="157"/>
      <c r="I354" s="84"/>
      <c r="J354" s="84"/>
      <c r="K354" s="84"/>
    </row>
    <row r="355" spans="1:11" x14ac:dyDescent="0.25">
      <c r="A355" s="154"/>
      <c r="B355" s="155"/>
      <c r="C355" s="156"/>
      <c r="D355" s="157"/>
      <c r="E355" s="157"/>
      <c r="F355" s="157"/>
      <c r="G355" s="157"/>
      <c r="I355" s="84"/>
      <c r="J355" s="84"/>
      <c r="K355" s="84"/>
    </row>
    <row r="356" spans="1:11" x14ac:dyDescent="0.25">
      <c r="A356" s="154"/>
      <c r="B356" s="155"/>
      <c r="C356" s="156"/>
      <c r="D356" s="157"/>
      <c r="E356" s="157"/>
      <c r="F356" s="157"/>
      <c r="G356" s="157"/>
      <c r="I356" s="84"/>
      <c r="J356" s="84"/>
      <c r="K356" s="84"/>
    </row>
    <row r="357" spans="1:11" x14ac:dyDescent="0.25">
      <c r="A357" s="154"/>
      <c r="B357" s="155"/>
      <c r="C357" s="156"/>
      <c r="D357" s="157"/>
      <c r="E357" s="157"/>
      <c r="F357" s="157"/>
      <c r="G357" s="157"/>
      <c r="I357" s="84"/>
      <c r="J357" s="84"/>
      <c r="K357" s="84"/>
    </row>
    <row r="358" spans="1:11" x14ac:dyDescent="0.25">
      <c r="A358" s="154"/>
      <c r="B358" s="155"/>
      <c r="C358" s="156"/>
      <c r="D358" s="157"/>
      <c r="E358" s="157"/>
      <c r="F358" s="157"/>
      <c r="G358" s="157"/>
      <c r="I358" s="84"/>
      <c r="J358" s="84"/>
      <c r="K358" s="84"/>
    </row>
    <row r="359" spans="1:11" x14ac:dyDescent="0.25">
      <c r="A359" s="154"/>
      <c r="B359" s="155"/>
      <c r="C359" s="156"/>
      <c r="D359" s="157"/>
      <c r="E359" s="157"/>
      <c r="F359" s="157"/>
      <c r="G359" s="157"/>
      <c r="I359" s="84"/>
      <c r="J359" s="84"/>
      <c r="K359" s="84"/>
    </row>
    <row r="360" spans="1:11" x14ac:dyDescent="0.25">
      <c r="A360" s="154"/>
      <c r="B360" s="155"/>
      <c r="C360" s="156"/>
      <c r="D360" s="157"/>
      <c r="E360" s="157"/>
      <c r="F360" s="157"/>
      <c r="G360" s="157"/>
      <c r="I360" s="84"/>
      <c r="J360" s="84"/>
      <c r="K360" s="84"/>
    </row>
    <row r="361" spans="1:11" x14ac:dyDescent="0.25">
      <c r="A361" s="154"/>
      <c r="B361" s="155"/>
      <c r="C361" s="156"/>
      <c r="D361" s="157"/>
      <c r="E361" s="157"/>
      <c r="F361" s="157"/>
      <c r="G361" s="157"/>
      <c r="I361" s="84"/>
      <c r="J361" s="84"/>
      <c r="K361" s="84"/>
    </row>
    <row r="362" spans="1:11" x14ac:dyDescent="0.25">
      <c r="A362" s="154"/>
      <c r="B362" s="155"/>
      <c r="C362" s="156"/>
      <c r="D362" s="157"/>
      <c r="E362" s="157"/>
      <c r="F362" s="157"/>
      <c r="G362" s="157"/>
      <c r="I362" s="84"/>
      <c r="J362" s="84"/>
      <c r="K362" s="84"/>
    </row>
    <row r="363" spans="1:11" x14ac:dyDescent="0.25">
      <c r="A363" s="154"/>
      <c r="B363" s="155"/>
      <c r="C363" s="156"/>
      <c r="D363" s="157"/>
      <c r="E363" s="157"/>
      <c r="F363" s="157"/>
      <c r="G363" s="157"/>
      <c r="I363" s="84"/>
      <c r="J363" s="84"/>
      <c r="K363" s="84"/>
    </row>
    <row r="364" spans="1:11" x14ac:dyDescent="0.25">
      <c r="A364" s="154"/>
      <c r="B364" s="155"/>
      <c r="C364" s="156"/>
      <c r="D364" s="157"/>
      <c r="E364" s="157"/>
      <c r="F364" s="157"/>
      <c r="G364" s="157"/>
      <c r="I364" s="84"/>
      <c r="J364" s="84"/>
      <c r="K364" s="84"/>
    </row>
    <row r="365" spans="1:11" x14ac:dyDescent="0.25">
      <c r="A365" s="154"/>
      <c r="B365" s="155"/>
      <c r="C365" s="156"/>
      <c r="D365" s="157"/>
      <c r="E365" s="157"/>
      <c r="F365" s="157"/>
      <c r="G365" s="157"/>
      <c r="I365" s="84"/>
      <c r="J365" s="84"/>
      <c r="K365" s="84"/>
    </row>
    <row r="366" spans="1:11" x14ac:dyDescent="0.25">
      <c r="A366" s="154"/>
      <c r="B366" s="155"/>
      <c r="C366" s="156"/>
      <c r="D366" s="157"/>
      <c r="E366" s="157"/>
      <c r="F366" s="157"/>
      <c r="G366" s="157"/>
      <c r="I366" s="84"/>
      <c r="J366" s="84"/>
      <c r="K366" s="84"/>
    </row>
    <row r="367" spans="1:11" x14ac:dyDescent="0.25">
      <c r="A367" s="154"/>
      <c r="B367" s="155"/>
      <c r="C367" s="156"/>
      <c r="D367" s="157"/>
      <c r="E367" s="157"/>
      <c r="F367" s="157"/>
      <c r="G367" s="157"/>
      <c r="I367" s="84"/>
      <c r="J367" s="84"/>
      <c r="K367" s="84"/>
    </row>
    <row r="368" spans="1:11" x14ac:dyDescent="0.25">
      <c r="A368" s="154"/>
      <c r="B368" s="155"/>
      <c r="C368" s="156"/>
      <c r="D368" s="157"/>
      <c r="E368" s="157"/>
      <c r="F368" s="157"/>
      <c r="G368" s="157"/>
      <c r="I368" s="84"/>
      <c r="J368" s="84"/>
      <c r="K368" s="84"/>
    </row>
    <row r="369" spans="1:11" x14ac:dyDescent="0.25">
      <c r="A369" s="154"/>
      <c r="B369" s="155"/>
      <c r="C369" s="156"/>
      <c r="D369" s="157"/>
      <c r="E369" s="157"/>
      <c r="F369" s="157"/>
      <c r="G369" s="157"/>
      <c r="I369" s="84"/>
      <c r="J369" s="84"/>
      <c r="K369" s="84"/>
    </row>
    <row r="370" spans="1:11" x14ac:dyDescent="0.25">
      <c r="A370" s="154"/>
      <c r="B370" s="155"/>
      <c r="C370" s="156"/>
      <c r="D370" s="157"/>
      <c r="E370" s="157"/>
      <c r="F370" s="157"/>
      <c r="G370" s="157"/>
      <c r="I370" s="84"/>
      <c r="J370" s="84"/>
      <c r="K370" s="84"/>
    </row>
    <row r="371" spans="1:11" x14ac:dyDescent="0.25">
      <c r="A371" s="154"/>
      <c r="B371" s="155"/>
      <c r="C371" s="156"/>
      <c r="D371" s="157"/>
      <c r="E371" s="157"/>
      <c r="F371" s="157"/>
      <c r="G371" s="157"/>
      <c r="I371" s="84"/>
      <c r="J371" s="84"/>
      <c r="K371" s="84"/>
    </row>
    <row r="372" spans="1:11" x14ac:dyDescent="0.25">
      <c r="A372" s="154"/>
      <c r="B372" s="155"/>
      <c r="C372" s="156"/>
      <c r="D372" s="157"/>
      <c r="E372" s="157"/>
      <c r="F372" s="157"/>
      <c r="G372" s="157"/>
      <c r="I372" s="84"/>
      <c r="J372" s="84"/>
      <c r="K372" s="84"/>
    </row>
    <row r="373" spans="1:11" x14ac:dyDescent="0.25">
      <c r="A373" s="154"/>
      <c r="B373" s="155"/>
      <c r="C373" s="156"/>
      <c r="D373" s="157"/>
      <c r="E373" s="157"/>
      <c r="F373" s="157"/>
      <c r="G373" s="157"/>
      <c r="I373" s="84"/>
      <c r="J373" s="84"/>
      <c r="K373" s="84"/>
    </row>
    <row r="374" spans="1:11" x14ac:dyDescent="0.25">
      <c r="A374" s="154"/>
      <c r="B374" s="155"/>
      <c r="C374" s="156"/>
      <c r="D374" s="157"/>
      <c r="E374" s="157"/>
      <c r="F374" s="157"/>
      <c r="G374" s="157"/>
      <c r="I374" s="84"/>
      <c r="J374" s="84"/>
      <c r="K374" s="84"/>
    </row>
    <row r="375" spans="1:11" x14ac:dyDescent="0.25">
      <c r="A375" s="154"/>
      <c r="B375" s="155"/>
      <c r="C375" s="156"/>
      <c r="D375" s="157"/>
      <c r="E375" s="157"/>
      <c r="F375" s="157"/>
      <c r="G375" s="157"/>
      <c r="I375" s="84"/>
      <c r="J375" s="84"/>
      <c r="K375" s="84"/>
    </row>
    <row r="376" spans="1:11" x14ac:dyDescent="0.25">
      <c r="A376" s="154"/>
      <c r="B376" s="155"/>
      <c r="C376" s="156"/>
      <c r="D376" s="157"/>
      <c r="E376" s="157"/>
      <c r="F376" s="157"/>
      <c r="G376" s="157"/>
      <c r="I376" s="84"/>
      <c r="J376" s="84"/>
      <c r="K376" s="84"/>
    </row>
    <row r="377" spans="1:11" x14ac:dyDescent="0.25">
      <c r="A377" s="154"/>
      <c r="B377" s="155"/>
      <c r="C377" s="156"/>
      <c r="D377" s="157"/>
      <c r="E377" s="157"/>
      <c r="F377" s="157"/>
      <c r="G377" s="157"/>
      <c r="I377" s="84"/>
      <c r="J377" s="84"/>
      <c r="K377" s="84"/>
    </row>
    <row r="378" spans="1:11" x14ac:dyDescent="0.25">
      <c r="A378" s="154"/>
      <c r="B378" s="155"/>
      <c r="C378" s="156"/>
      <c r="D378" s="157"/>
      <c r="E378" s="157"/>
      <c r="F378" s="157"/>
      <c r="G378" s="157"/>
      <c r="I378" s="84"/>
      <c r="J378" s="84"/>
      <c r="K378" s="84"/>
    </row>
    <row r="379" spans="1:11" x14ac:dyDescent="0.25">
      <c r="A379" s="154"/>
      <c r="B379" s="155"/>
      <c r="C379" s="156"/>
      <c r="D379" s="157"/>
      <c r="E379" s="157"/>
      <c r="F379" s="157"/>
      <c r="G379" s="157"/>
      <c r="I379" s="84"/>
      <c r="J379" s="84"/>
      <c r="K379" s="84"/>
    </row>
    <row r="380" spans="1:11" x14ac:dyDescent="0.25">
      <c r="A380" s="154"/>
      <c r="B380" s="155"/>
      <c r="C380" s="156"/>
      <c r="D380" s="157"/>
      <c r="E380" s="157"/>
      <c r="F380" s="157"/>
      <c r="G380" s="157"/>
      <c r="I380" s="84"/>
      <c r="J380" s="84"/>
      <c r="K380" s="84"/>
    </row>
    <row r="381" spans="1:11" x14ac:dyDescent="0.25">
      <c r="A381" s="154"/>
      <c r="B381" s="155"/>
      <c r="C381" s="156"/>
      <c r="D381" s="157"/>
      <c r="E381" s="157"/>
      <c r="F381" s="157"/>
      <c r="G381" s="157"/>
      <c r="I381" s="84"/>
      <c r="J381" s="84"/>
      <c r="K381" s="84"/>
    </row>
    <row r="382" spans="1:11" x14ac:dyDescent="0.25">
      <c r="A382" s="154"/>
      <c r="B382" s="155"/>
      <c r="C382" s="156"/>
      <c r="D382" s="157"/>
      <c r="E382" s="157"/>
      <c r="F382" s="157"/>
      <c r="G382" s="157"/>
      <c r="I382" s="84"/>
      <c r="J382" s="84"/>
      <c r="K382" s="84"/>
    </row>
    <row r="383" spans="1:11" x14ac:dyDescent="0.25">
      <c r="A383" s="154"/>
      <c r="B383" s="155"/>
      <c r="C383" s="156"/>
      <c r="D383" s="157"/>
      <c r="E383" s="157"/>
      <c r="F383" s="157"/>
      <c r="G383" s="157"/>
      <c r="I383" s="84"/>
      <c r="J383" s="84"/>
      <c r="K383" s="84"/>
    </row>
    <row r="384" spans="1:11" x14ac:dyDescent="0.25">
      <c r="A384" s="154"/>
      <c r="B384" s="155"/>
      <c r="C384" s="156"/>
      <c r="D384" s="157"/>
      <c r="E384" s="157"/>
      <c r="F384" s="157"/>
      <c r="G384" s="157"/>
      <c r="I384" s="84"/>
      <c r="J384" s="84"/>
      <c r="K384" s="84"/>
    </row>
    <row r="385" spans="1:11" x14ac:dyDescent="0.25">
      <c r="A385" s="154"/>
      <c r="B385" s="155"/>
      <c r="C385" s="156"/>
      <c r="D385" s="157"/>
      <c r="E385" s="157"/>
      <c r="F385" s="157"/>
      <c r="G385" s="157"/>
      <c r="I385" s="84"/>
      <c r="J385" s="84"/>
      <c r="K385" s="84"/>
    </row>
    <row r="386" spans="1:11" x14ac:dyDescent="0.25">
      <c r="A386" s="154"/>
      <c r="B386" s="155"/>
      <c r="C386" s="156"/>
      <c r="D386" s="157"/>
      <c r="E386" s="157"/>
      <c r="F386" s="157"/>
      <c r="G386" s="157"/>
      <c r="I386" s="84"/>
      <c r="J386" s="84"/>
      <c r="K386" s="84"/>
    </row>
    <row r="387" spans="1:11" x14ac:dyDescent="0.25">
      <c r="A387" s="154"/>
      <c r="B387" s="155"/>
      <c r="C387" s="156"/>
      <c r="D387" s="157"/>
      <c r="E387" s="157"/>
      <c r="F387" s="157"/>
      <c r="G387" s="157"/>
      <c r="I387" s="84"/>
      <c r="J387" s="84"/>
      <c r="K387" s="84"/>
    </row>
    <row r="388" spans="1:11" x14ac:dyDescent="0.25">
      <c r="A388" s="154"/>
      <c r="B388" s="155"/>
      <c r="C388" s="156"/>
      <c r="D388" s="157"/>
      <c r="E388" s="157"/>
      <c r="F388" s="157"/>
      <c r="G388" s="157"/>
      <c r="I388" s="84"/>
      <c r="J388" s="84"/>
      <c r="K388" s="84"/>
    </row>
    <row r="389" spans="1:11" x14ac:dyDescent="0.25">
      <c r="A389" s="154"/>
      <c r="B389" s="155"/>
      <c r="C389" s="156"/>
      <c r="D389" s="157"/>
      <c r="E389" s="157"/>
      <c r="F389" s="157"/>
      <c r="G389" s="157"/>
      <c r="I389" s="84"/>
      <c r="J389" s="84"/>
      <c r="K389" s="84"/>
    </row>
    <row r="390" spans="1:11" x14ac:dyDescent="0.25">
      <c r="A390" s="154"/>
      <c r="B390" s="155"/>
      <c r="C390" s="156"/>
      <c r="D390" s="157"/>
      <c r="E390" s="157"/>
      <c r="F390" s="157"/>
      <c r="G390" s="157"/>
      <c r="I390" s="84"/>
      <c r="J390" s="84"/>
      <c r="K390" s="84"/>
    </row>
    <row r="391" spans="1:11" x14ac:dyDescent="0.25">
      <c r="A391" s="154"/>
      <c r="B391" s="155"/>
      <c r="C391" s="156"/>
      <c r="D391" s="157"/>
      <c r="E391" s="157"/>
      <c r="F391" s="157"/>
      <c r="G391" s="157"/>
      <c r="I391" s="84"/>
      <c r="J391" s="84"/>
      <c r="K391" s="84"/>
    </row>
    <row r="392" spans="1:11" x14ac:dyDescent="0.25">
      <c r="A392" s="154"/>
      <c r="B392" s="155"/>
      <c r="C392" s="156"/>
      <c r="D392" s="157"/>
      <c r="E392" s="157"/>
      <c r="F392" s="157"/>
      <c r="G392" s="157"/>
      <c r="I392" s="84"/>
      <c r="J392" s="84"/>
      <c r="K392" s="84"/>
    </row>
    <row r="393" spans="1:11" x14ac:dyDescent="0.25">
      <c r="A393" s="154"/>
      <c r="B393" s="155"/>
      <c r="C393" s="156"/>
      <c r="D393" s="157"/>
      <c r="E393" s="157"/>
      <c r="F393" s="157"/>
      <c r="G393" s="157"/>
      <c r="I393" s="84"/>
      <c r="J393" s="84"/>
      <c r="K393" s="84"/>
    </row>
    <row r="394" spans="1:11" x14ac:dyDescent="0.25">
      <c r="A394" s="154"/>
      <c r="B394" s="155"/>
      <c r="C394" s="156"/>
      <c r="D394" s="157"/>
      <c r="E394" s="157"/>
      <c r="F394" s="157"/>
      <c r="G394" s="157"/>
      <c r="I394" s="84"/>
      <c r="J394" s="84"/>
      <c r="K394" s="84"/>
    </row>
    <row r="395" spans="1:11" x14ac:dyDescent="0.25">
      <c r="A395" s="154"/>
      <c r="B395" s="155"/>
      <c r="C395" s="156"/>
      <c r="D395" s="157"/>
      <c r="E395" s="157"/>
      <c r="F395" s="157"/>
      <c r="G395" s="157"/>
      <c r="I395" s="84"/>
      <c r="J395" s="84"/>
      <c r="K395" s="84"/>
    </row>
    <row r="396" spans="1:11" x14ac:dyDescent="0.25">
      <c r="A396" s="154"/>
      <c r="B396" s="155"/>
      <c r="C396" s="156"/>
      <c r="D396" s="157"/>
      <c r="E396" s="157"/>
      <c r="F396" s="157"/>
      <c r="G396" s="157"/>
      <c r="I396" s="84"/>
      <c r="J396" s="84"/>
      <c r="K396" s="84"/>
    </row>
    <row r="397" spans="1:11" x14ac:dyDescent="0.25">
      <c r="A397" s="154"/>
      <c r="B397" s="155"/>
      <c r="C397" s="156"/>
      <c r="D397" s="157"/>
      <c r="E397" s="157"/>
      <c r="F397" s="157"/>
      <c r="G397" s="157"/>
      <c r="I397" s="84"/>
      <c r="J397" s="84"/>
      <c r="K397" s="84"/>
    </row>
    <row r="398" spans="1:11" x14ac:dyDescent="0.25">
      <c r="A398" s="154"/>
      <c r="B398" s="155"/>
      <c r="C398" s="156"/>
      <c r="D398" s="157"/>
      <c r="E398" s="157"/>
      <c r="F398" s="157"/>
      <c r="G398" s="157"/>
      <c r="I398" s="84"/>
      <c r="J398" s="84"/>
      <c r="K398" s="84"/>
    </row>
    <row r="399" spans="1:11" x14ac:dyDescent="0.25">
      <c r="A399" s="154"/>
      <c r="B399" s="155"/>
      <c r="C399" s="156"/>
      <c r="D399" s="157"/>
      <c r="E399" s="157"/>
      <c r="F399" s="157"/>
      <c r="G399" s="157"/>
      <c r="I399" s="84"/>
      <c r="J399" s="84"/>
      <c r="K399" s="84"/>
    </row>
    <row r="400" spans="1:11" x14ac:dyDescent="0.25">
      <c r="A400" s="154"/>
      <c r="B400" s="155"/>
      <c r="C400" s="156"/>
      <c r="D400" s="157"/>
      <c r="E400" s="157"/>
      <c r="F400" s="157"/>
      <c r="G400" s="157"/>
      <c r="I400" s="84"/>
      <c r="J400" s="84"/>
      <c r="K400" s="84"/>
    </row>
    <row r="401" spans="1:11" x14ac:dyDescent="0.25">
      <c r="A401" s="154"/>
      <c r="B401" s="155"/>
      <c r="C401" s="156"/>
      <c r="D401" s="157"/>
      <c r="E401" s="157"/>
      <c r="F401" s="157"/>
      <c r="G401" s="157"/>
      <c r="I401" s="84"/>
      <c r="J401" s="84"/>
      <c r="K401" s="84"/>
    </row>
    <row r="402" spans="1:11" x14ac:dyDescent="0.25">
      <c r="A402" s="154"/>
      <c r="B402" s="155"/>
      <c r="C402" s="156"/>
      <c r="D402" s="157"/>
      <c r="E402" s="157"/>
      <c r="F402" s="157"/>
      <c r="G402" s="157"/>
      <c r="I402" s="84"/>
      <c r="J402" s="84"/>
      <c r="K402" s="84"/>
    </row>
    <row r="403" spans="1:11" x14ac:dyDescent="0.25">
      <c r="A403" s="154"/>
      <c r="B403" s="155"/>
      <c r="C403" s="156"/>
      <c r="D403" s="157"/>
      <c r="E403" s="157"/>
      <c r="F403" s="157"/>
      <c r="G403" s="157"/>
      <c r="I403" s="84"/>
      <c r="J403" s="84"/>
      <c r="K403" s="84"/>
    </row>
    <row r="404" spans="1:11" x14ac:dyDescent="0.25">
      <c r="A404" s="154"/>
      <c r="B404" s="155"/>
      <c r="C404" s="156"/>
      <c r="D404" s="157"/>
      <c r="E404" s="157"/>
      <c r="F404" s="157"/>
      <c r="G404" s="157"/>
      <c r="I404" s="84"/>
      <c r="J404" s="84"/>
      <c r="K404" s="84"/>
    </row>
    <row r="405" spans="1:11" x14ac:dyDescent="0.25">
      <c r="A405" s="154"/>
      <c r="B405" s="155"/>
      <c r="C405" s="156"/>
      <c r="D405" s="157"/>
      <c r="E405" s="157"/>
      <c r="F405" s="157"/>
      <c r="G405" s="157"/>
      <c r="I405" s="84"/>
      <c r="J405" s="84"/>
      <c r="K405" s="84"/>
    </row>
    <row r="406" spans="1:11" x14ac:dyDescent="0.25">
      <c r="A406" s="154"/>
      <c r="B406" s="155"/>
      <c r="C406" s="156"/>
      <c r="D406" s="157"/>
      <c r="E406" s="157"/>
      <c r="F406" s="157"/>
      <c r="G406" s="157"/>
      <c r="I406" s="84"/>
      <c r="J406" s="84"/>
      <c r="K406" s="84"/>
    </row>
    <row r="407" spans="1:11" x14ac:dyDescent="0.25">
      <c r="A407" s="154"/>
      <c r="B407" s="155"/>
      <c r="C407" s="156"/>
      <c r="D407" s="157"/>
      <c r="E407" s="157"/>
      <c r="F407" s="157"/>
      <c r="G407" s="157"/>
      <c r="I407" s="84"/>
      <c r="J407" s="84"/>
      <c r="K407" s="84"/>
    </row>
    <row r="408" spans="1:11" x14ac:dyDescent="0.25">
      <c r="A408" s="154"/>
      <c r="B408" s="155"/>
      <c r="C408" s="156"/>
      <c r="D408" s="157"/>
      <c r="E408" s="157"/>
      <c r="F408" s="157"/>
      <c r="G408" s="157"/>
      <c r="I408" s="84"/>
      <c r="J408" s="84"/>
      <c r="K408" s="84"/>
    </row>
    <row r="409" spans="1:11" x14ac:dyDescent="0.25">
      <c r="A409" s="154"/>
      <c r="B409" s="155"/>
      <c r="C409" s="156"/>
      <c r="D409" s="157"/>
      <c r="E409" s="157"/>
      <c r="F409" s="157"/>
      <c r="G409" s="157"/>
      <c r="I409" s="84"/>
      <c r="J409" s="84"/>
      <c r="K409" s="84"/>
    </row>
    <row r="410" spans="1:11" x14ac:dyDescent="0.25">
      <c r="A410" s="154"/>
      <c r="B410" s="155"/>
      <c r="C410" s="156"/>
      <c r="D410" s="157"/>
      <c r="E410" s="157"/>
      <c r="F410" s="157"/>
      <c r="G410" s="157"/>
      <c r="I410" s="84"/>
      <c r="J410" s="84"/>
      <c r="K410" s="84"/>
    </row>
    <row r="411" spans="1:11" x14ac:dyDescent="0.25">
      <c r="A411" s="154"/>
      <c r="B411" s="155"/>
      <c r="C411" s="156"/>
      <c r="D411" s="157"/>
      <c r="E411" s="157"/>
      <c r="F411" s="157"/>
      <c r="G411" s="157"/>
      <c r="I411" s="84"/>
      <c r="J411" s="84"/>
      <c r="K411" s="84"/>
    </row>
    <row r="412" spans="1:11" x14ac:dyDescent="0.25">
      <c r="A412" s="154"/>
      <c r="B412" s="155"/>
      <c r="C412" s="156"/>
      <c r="D412" s="157"/>
      <c r="E412" s="157"/>
      <c r="F412" s="157"/>
      <c r="G412" s="157"/>
      <c r="I412" s="84"/>
      <c r="J412" s="84"/>
      <c r="K412" s="84"/>
    </row>
    <row r="413" spans="1:11" x14ac:dyDescent="0.25">
      <c r="A413" s="154"/>
      <c r="B413" s="155"/>
      <c r="C413" s="156"/>
      <c r="D413" s="157"/>
      <c r="E413" s="157"/>
      <c r="F413" s="157"/>
      <c r="G413" s="157"/>
      <c r="I413" s="84"/>
      <c r="J413" s="84"/>
      <c r="K413" s="84"/>
    </row>
    <row r="414" spans="1:11" x14ac:dyDescent="0.25">
      <c r="A414" s="154"/>
      <c r="B414" s="155"/>
      <c r="C414" s="156"/>
      <c r="D414" s="157"/>
      <c r="E414" s="157"/>
      <c r="F414" s="157"/>
      <c r="G414" s="157"/>
      <c r="I414" s="84"/>
      <c r="J414" s="84"/>
      <c r="K414" s="84"/>
    </row>
    <row r="415" spans="1:11" x14ac:dyDescent="0.25">
      <c r="A415" s="154"/>
      <c r="B415" s="155"/>
      <c r="C415" s="156"/>
      <c r="D415" s="157"/>
      <c r="E415" s="157"/>
      <c r="F415" s="157"/>
      <c r="G415" s="157"/>
      <c r="I415" s="84"/>
      <c r="J415" s="84"/>
      <c r="K415" s="84"/>
    </row>
    <row r="416" spans="1:11" x14ac:dyDescent="0.25">
      <c r="A416" s="154"/>
      <c r="B416" s="155"/>
      <c r="C416" s="156"/>
      <c r="D416" s="157"/>
      <c r="E416" s="157"/>
      <c r="F416" s="157"/>
      <c r="G416" s="157"/>
      <c r="I416" s="84"/>
      <c r="J416" s="84"/>
      <c r="K416" s="84"/>
    </row>
    <row r="417" spans="1:11" x14ac:dyDescent="0.25">
      <c r="A417" s="154"/>
      <c r="B417" s="155"/>
      <c r="C417" s="156"/>
      <c r="D417" s="157"/>
      <c r="E417" s="157"/>
      <c r="F417" s="157"/>
      <c r="G417" s="157"/>
      <c r="I417" s="84"/>
      <c r="J417" s="84"/>
      <c r="K417" s="84"/>
    </row>
    <row r="418" spans="1:11" x14ac:dyDescent="0.25">
      <c r="A418" s="154"/>
      <c r="B418" s="155"/>
      <c r="C418" s="156"/>
      <c r="D418" s="157"/>
      <c r="E418" s="157"/>
      <c r="F418" s="157"/>
      <c r="G418" s="157"/>
      <c r="I418" s="84"/>
      <c r="J418" s="84"/>
      <c r="K418" s="84"/>
    </row>
    <row r="419" spans="1:11" x14ac:dyDescent="0.25">
      <c r="A419" s="154"/>
      <c r="B419" s="155"/>
      <c r="C419" s="156"/>
      <c r="D419" s="157"/>
      <c r="E419" s="157"/>
      <c r="F419" s="157"/>
      <c r="G419" s="157"/>
      <c r="I419" s="84"/>
      <c r="J419" s="84"/>
      <c r="K419" s="84"/>
    </row>
    <row r="420" spans="1:11" x14ac:dyDescent="0.25">
      <c r="A420" s="154"/>
      <c r="B420" s="155"/>
      <c r="C420" s="156"/>
      <c r="D420" s="157"/>
      <c r="E420" s="157"/>
      <c r="F420" s="157"/>
      <c r="G420" s="157"/>
      <c r="I420" s="84"/>
      <c r="J420" s="84"/>
      <c r="K420" s="84"/>
    </row>
    <row r="421" spans="1:11" x14ac:dyDescent="0.25">
      <c r="A421" s="154"/>
      <c r="B421" s="155"/>
      <c r="C421" s="156"/>
      <c r="D421" s="157"/>
      <c r="E421" s="157"/>
      <c r="F421" s="157"/>
      <c r="G421" s="157"/>
      <c r="I421" s="84"/>
      <c r="J421" s="84"/>
      <c r="K421" s="84"/>
    </row>
    <row r="422" spans="1:11" x14ac:dyDescent="0.25">
      <c r="A422" s="154"/>
      <c r="B422" s="155"/>
      <c r="C422" s="156"/>
      <c r="D422" s="157"/>
      <c r="E422" s="157"/>
      <c r="F422" s="157"/>
      <c r="G422" s="157"/>
      <c r="I422" s="84"/>
      <c r="J422" s="84"/>
      <c r="K422" s="84"/>
    </row>
    <row r="423" spans="1:11" x14ac:dyDescent="0.25">
      <c r="A423" s="154"/>
      <c r="B423" s="155"/>
      <c r="C423" s="156"/>
      <c r="D423" s="157"/>
      <c r="E423" s="157"/>
      <c r="F423" s="157"/>
      <c r="G423" s="157"/>
      <c r="I423" s="84"/>
      <c r="J423" s="84"/>
      <c r="K423" s="84"/>
    </row>
    <row r="424" spans="1:11" x14ac:dyDescent="0.25">
      <c r="A424" s="154"/>
      <c r="B424" s="155"/>
      <c r="C424" s="156"/>
      <c r="D424" s="157"/>
      <c r="E424" s="157"/>
      <c r="F424" s="157"/>
      <c r="G424" s="157"/>
      <c r="I424" s="84"/>
      <c r="J424" s="84"/>
      <c r="K424" s="84"/>
    </row>
    <row r="425" spans="1:11" x14ac:dyDescent="0.25">
      <c r="A425" s="154"/>
      <c r="B425" s="155"/>
      <c r="C425" s="156"/>
      <c r="D425" s="157"/>
      <c r="E425" s="157"/>
      <c r="F425" s="157"/>
      <c r="G425" s="157"/>
      <c r="I425" s="84"/>
      <c r="J425" s="84"/>
      <c r="K425" s="84"/>
    </row>
    <row r="426" spans="1:11" x14ac:dyDescent="0.25">
      <c r="A426" s="154"/>
      <c r="B426" s="155"/>
      <c r="C426" s="156"/>
      <c r="D426" s="157"/>
      <c r="E426" s="157"/>
      <c r="F426" s="157"/>
      <c r="G426" s="157"/>
      <c r="I426" s="84"/>
      <c r="J426" s="84"/>
      <c r="K426" s="84"/>
    </row>
    <row r="427" spans="1:11" x14ac:dyDescent="0.25">
      <c r="A427" s="154"/>
      <c r="B427" s="155"/>
      <c r="C427" s="156"/>
      <c r="D427" s="157"/>
      <c r="E427" s="157"/>
      <c r="F427" s="157"/>
      <c r="G427" s="157"/>
      <c r="I427" s="84"/>
      <c r="J427" s="84"/>
      <c r="K427" s="84"/>
    </row>
    <row r="428" spans="1:11" x14ac:dyDescent="0.25">
      <c r="A428" s="154"/>
      <c r="B428" s="155"/>
      <c r="C428" s="156"/>
      <c r="D428" s="157"/>
      <c r="E428" s="157"/>
      <c r="F428" s="157"/>
      <c r="G428" s="157"/>
      <c r="I428" s="84"/>
      <c r="J428" s="84"/>
      <c r="K428" s="84"/>
    </row>
    <row r="429" spans="1:11" x14ac:dyDescent="0.25">
      <c r="A429" s="154"/>
      <c r="B429" s="155"/>
      <c r="C429" s="156"/>
      <c r="D429" s="157"/>
      <c r="E429" s="157"/>
      <c r="F429" s="157"/>
      <c r="G429" s="157"/>
      <c r="I429" s="84"/>
      <c r="J429" s="84"/>
      <c r="K429" s="84"/>
    </row>
    <row r="430" spans="1:11" x14ac:dyDescent="0.25">
      <c r="A430" s="154"/>
      <c r="B430" s="155"/>
      <c r="C430" s="156"/>
      <c r="D430" s="157"/>
      <c r="E430" s="157"/>
      <c r="F430" s="157"/>
      <c r="G430" s="157"/>
      <c r="I430" s="84"/>
      <c r="J430" s="84"/>
      <c r="K430" s="84"/>
    </row>
    <row r="431" spans="1:11" x14ac:dyDescent="0.25">
      <c r="A431" s="154"/>
      <c r="B431" s="155"/>
      <c r="C431" s="156"/>
      <c r="D431" s="157"/>
      <c r="E431" s="157"/>
      <c r="F431" s="157"/>
      <c r="G431" s="157"/>
      <c r="I431" s="84"/>
      <c r="J431" s="84"/>
      <c r="K431" s="84"/>
    </row>
    <row r="432" spans="1:11" x14ac:dyDescent="0.25">
      <c r="A432" s="154"/>
      <c r="B432" s="155"/>
      <c r="C432" s="156"/>
      <c r="D432" s="157"/>
      <c r="E432" s="157"/>
      <c r="F432" s="157"/>
      <c r="G432" s="157"/>
      <c r="I432" s="84"/>
      <c r="J432" s="84"/>
      <c r="K432" s="84"/>
    </row>
    <row r="433" spans="1:11" x14ac:dyDescent="0.25">
      <c r="A433" s="154"/>
      <c r="B433" s="155"/>
      <c r="C433" s="156"/>
      <c r="D433" s="157"/>
      <c r="E433" s="157"/>
      <c r="F433" s="157"/>
      <c r="G433" s="157"/>
      <c r="I433" s="84"/>
      <c r="J433" s="84"/>
      <c r="K433" s="84"/>
    </row>
    <row r="434" spans="1:11" x14ac:dyDescent="0.25">
      <c r="A434" s="154"/>
      <c r="B434" s="155"/>
      <c r="C434" s="156"/>
      <c r="D434" s="157"/>
      <c r="E434" s="157"/>
      <c r="F434" s="157"/>
      <c r="G434" s="157"/>
      <c r="I434" s="84"/>
      <c r="J434" s="84"/>
      <c r="K434" s="84"/>
    </row>
    <row r="435" spans="1:11" x14ac:dyDescent="0.25">
      <c r="A435" s="154"/>
      <c r="B435" s="155"/>
      <c r="C435" s="156"/>
      <c r="D435" s="157"/>
      <c r="E435" s="157"/>
      <c r="F435" s="157"/>
      <c r="G435" s="157"/>
      <c r="I435" s="84"/>
      <c r="J435" s="84"/>
      <c r="K435" s="84"/>
    </row>
    <row r="436" spans="1:11" x14ac:dyDescent="0.25">
      <c r="A436" s="154"/>
      <c r="B436" s="155"/>
      <c r="C436" s="156"/>
      <c r="D436" s="157"/>
      <c r="E436" s="157"/>
      <c r="F436" s="157"/>
      <c r="G436" s="157"/>
      <c r="I436" s="84"/>
      <c r="J436" s="84"/>
      <c r="K436" s="84"/>
    </row>
    <row r="437" spans="1:11" x14ac:dyDescent="0.25">
      <c r="A437" s="154"/>
      <c r="B437" s="155"/>
      <c r="C437" s="156"/>
      <c r="D437" s="157"/>
      <c r="E437" s="157"/>
      <c r="F437" s="157"/>
      <c r="G437" s="157"/>
      <c r="I437" s="84"/>
      <c r="J437" s="84"/>
      <c r="K437" s="84"/>
    </row>
    <row r="438" spans="1:11" x14ac:dyDescent="0.25">
      <c r="A438" s="154"/>
      <c r="B438" s="155"/>
      <c r="C438" s="156"/>
      <c r="D438" s="157"/>
      <c r="E438" s="157"/>
      <c r="F438" s="157"/>
      <c r="G438" s="157"/>
      <c r="I438" s="84"/>
      <c r="J438" s="84"/>
      <c r="K438" s="84"/>
    </row>
    <row r="439" spans="1:11" x14ac:dyDescent="0.25">
      <c r="A439" s="154"/>
      <c r="B439" s="155"/>
      <c r="C439" s="156"/>
      <c r="D439" s="157"/>
      <c r="E439" s="157"/>
      <c r="F439" s="157"/>
      <c r="G439" s="157"/>
      <c r="I439" s="84"/>
      <c r="J439" s="84"/>
      <c r="K439" s="84"/>
    </row>
    <row r="440" spans="1:11" x14ac:dyDescent="0.25">
      <c r="A440" s="154"/>
      <c r="B440" s="155"/>
      <c r="C440" s="156"/>
      <c r="D440" s="157"/>
      <c r="E440" s="157"/>
      <c r="F440" s="157"/>
      <c r="G440" s="157"/>
      <c r="I440" s="84"/>
      <c r="J440" s="84"/>
      <c r="K440" s="84"/>
    </row>
    <row r="441" spans="1:11" x14ac:dyDescent="0.25">
      <c r="A441" s="154"/>
      <c r="B441" s="155"/>
      <c r="C441" s="156"/>
      <c r="D441" s="157"/>
      <c r="E441" s="157"/>
      <c r="F441" s="157"/>
      <c r="G441" s="157"/>
      <c r="I441" s="84"/>
      <c r="J441" s="84"/>
      <c r="K441" s="84"/>
    </row>
    <row r="442" spans="1:11" x14ac:dyDescent="0.25">
      <c r="A442" s="154"/>
      <c r="B442" s="155"/>
      <c r="C442" s="156"/>
      <c r="D442" s="157"/>
      <c r="E442" s="157"/>
      <c r="F442" s="157"/>
      <c r="G442" s="157"/>
      <c r="I442" s="84"/>
      <c r="J442" s="84"/>
      <c r="K442" s="84"/>
    </row>
    <row r="443" spans="1:11" x14ac:dyDescent="0.25">
      <c r="A443" s="154"/>
      <c r="B443" s="155"/>
      <c r="C443" s="156"/>
      <c r="D443" s="157"/>
      <c r="E443" s="157"/>
      <c r="F443" s="157"/>
      <c r="G443" s="157"/>
      <c r="I443" s="84"/>
      <c r="J443" s="84"/>
      <c r="K443" s="84"/>
    </row>
    <row r="444" spans="1:11" x14ac:dyDescent="0.25">
      <c r="A444" s="154"/>
      <c r="B444" s="155"/>
      <c r="C444" s="156"/>
      <c r="D444" s="157"/>
      <c r="E444" s="157"/>
      <c r="F444" s="157"/>
      <c r="G444" s="157"/>
      <c r="I444" s="84"/>
      <c r="J444" s="84"/>
      <c r="K444" s="84"/>
    </row>
    <row r="445" spans="1:11" x14ac:dyDescent="0.25">
      <c r="A445" s="154"/>
      <c r="B445" s="155"/>
      <c r="C445" s="156"/>
      <c r="D445" s="157"/>
      <c r="E445" s="157"/>
      <c r="F445" s="157"/>
      <c r="G445" s="157"/>
      <c r="I445" s="84"/>
      <c r="J445" s="84"/>
      <c r="K445" s="84"/>
    </row>
    <row r="446" spans="1:11" x14ac:dyDescent="0.25">
      <c r="A446" s="154"/>
      <c r="B446" s="155"/>
      <c r="C446" s="156"/>
      <c r="D446" s="157"/>
      <c r="E446" s="157"/>
      <c r="F446" s="157"/>
      <c r="G446" s="157"/>
      <c r="I446" s="84"/>
      <c r="J446" s="84"/>
      <c r="K446" s="84"/>
    </row>
    <row r="447" spans="1:11" x14ac:dyDescent="0.25">
      <c r="A447" s="154"/>
      <c r="B447" s="155"/>
      <c r="C447" s="156"/>
      <c r="D447" s="157"/>
      <c r="E447" s="157"/>
      <c r="F447" s="157"/>
      <c r="G447" s="157"/>
      <c r="I447" s="84"/>
      <c r="J447" s="84"/>
      <c r="K447" s="84"/>
    </row>
    <row r="448" spans="1:11" x14ac:dyDescent="0.25">
      <c r="A448" s="154"/>
      <c r="B448" s="155"/>
      <c r="C448" s="156"/>
      <c r="D448" s="157"/>
      <c r="E448" s="157"/>
      <c r="F448" s="157"/>
      <c r="G448" s="157"/>
      <c r="I448" s="84"/>
      <c r="J448" s="84"/>
      <c r="K448" s="84"/>
    </row>
    <row r="449" spans="1:11" x14ac:dyDescent="0.25">
      <c r="A449" s="154"/>
      <c r="B449" s="155"/>
      <c r="C449" s="156"/>
      <c r="D449" s="157"/>
      <c r="E449" s="157"/>
      <c r="F449" s="157"/>
      <c r="G449" s="157"/>
      <c r="I449" s="84"/>
      <c r="J449" s="84"/>
      <c r="K449" s="84"/>
    </row>
    <row r="450" spans="1:11" x14ac:dyDescent="0.25">
      <c r="A450" s="154"/>
      <c r="B450" s="155"/>
      <c r="C450" s="156"/>
      <c r="D450" s="157"/>
      <c r="E450" s="157"/>
      <c r="F450" s="157"/>
      <c r="G450" s="157"/>
      <c r="I450" s="84"/>
      <c r="J450" s="84"/>
      <c r="K450" s="84"/>
    </row>
    <row r="451" spans="1:11" x14ac:dyDescent="0.25">
      <c r="A451" s="154"/>
      <c r="B451" s="155"/>
      <c r="C451" s="156"/>
      <c r="D451" s="157"/>
      <c r="E451" s="157"/>
      <c r="F451" s="157"/>
      <c r="G451" s="157"/>
      <c r="I451" s="84"/>
      <c r="J451" s="84"/>
      <c r="K451" s="84"/>
    </row>
    <row r="452" spans="1:11" x14ac:dyDescent="0.25">
      <c r="A452" s="154"/>
      <c r="B452" s="155"/>
      <c r="C452" s="156"/>
      <c r="D452" s="157"/>
      <c r="E452" s="157"/>
      <c r="F452" s="157"/>
      <c r="G452" s="157"/>
      <c r="I452" s="84"/>
      <c r="J452" s="84"/>
      <c r="K452" s="84"/>
    </row>
    <row r="453" spans="1:11" x14ac:dyDescent="0.25">
      <c r="A453" s="154"/>
      <c r="B453" s="155"/>
      <c r="C453" s="156"/>
      <c r="D453" s="157"/>
      <c r="E453" s="157"/>
      <c r="F453" s="157"/>
      <c r="G453" s="157"/>
      <c r="I453" s="84"/>
      <c r="J453" s="84"/>
      <c r="K453" s="84"/>
    </row>
    <row r="454" spans="1:11" x14ac:dyDescent="0.25">
      <c r="A454" s="154"/>
      <c r="B454" s="155"/>
      <c r="C454" s="156"/>
      <c r="D454" s="157"/>
      <c r="E454" s="157"/>
      <c r="F454" s="157"/>
      <c r="G454" s="157"/>
      <c r="I454" s="84"/>
      <c r="J454" s="84"/>
      <c r="K454" s="84"/>
    </row>
    <row r="455" spans="1:11" x14ac:dyDescent="0.25">
      <c r="A455" s="154"/>
      <c r="B455" s="155"/>
      <c r="C455" s="156"/>
      <c r="D455" s="157"/>
      <c r="E455" s="157"/>
      <c r="F455" s="157"/>
      <c r="G455" s="157"/>
      <c r="I455" s="84"/>
      <c r="J455" s="84"/>
      <c r="K455" s="84"/>
    </row>
    <row r="456" spans="1:11" x14ac:dyDescent="0.25">
      <c r="A456" s="154"/>
      <c r="B456" s="155"/>
      <c r="C456" s="156"/>
      <c r="D456" s="157"/>
      <c r="E456" s="157"/>
      <c r="F456" s="157"/>
      <c r="G456" s="157"/>
      <c r="I456" s="84"/>
      <c r="J456" s="84"/>
      <c r="K456" s="84"/>
    </row>
    <row r="457" spans="1:11" x14ac:dyDescent="0.25">
      <c r="A457" s="154"/>
      <c r="B457" s="155"/>
      <c r="C457" s="156"/>
      <c r="D457" s="157"/>
      <c r="E457" s="157"/>
      <c r="F457" s="157"/>
      <c r="G457" s="157"/>
      <c r="I457" s="84"/>
      <c r="J457" s="84"/>
      <c r="K457" s="84"/>
    </row>
    <row r="458" spans="1:11" x14ac:dyDescent="0.25">
      <c r="A458" s="154"/>
      <c r="B458" s="155"/>
      <c r="C458" s="156"/>
      <c r="D458" s="157"/>
      <c r="E458" s="157"/>
      <c r="F458" s="157"/>
      <c r="G458" s="157"/>
      <c r="I458" s="84"/>
      <c r="J458" s="84"/>
      <c r="K458" s="84"/>
    </row>
    <row r="459" spans="1:11" x14ac:dyDescent="0.25">
      <c r="A459" s="154"/>
      <c r="B459" s="155"/>
      <c r="C459" s="156"/>
      <c r="D459" s="157"/>
      <c r="E459" s="157"/>
      <c r="F459" s="157"/>
      <c r="G459" s="157"/>
      <c r="I459" s="84"/>
      <c r="J459" s="84"/>
      <c r="K459" s="84"/>
    </row>
    <row r="460" spans="1:11" x14ac:dyDescent="0.25">
      <c r="A460" s="154"/>
      <c r="B460" s="155"/>
      <c r="C460" s="156"/>
      <c r="D460" s="157"/>
      <c r="E460" s="157"/>
      <c r="F460" s="157"/>
      <c r="G460" s="157"/>
      <c r="I460" s="84"/>
      <c r="J460" s="84"/>
      <c r="K460" s="84"/>
    </row>
    <row r="461" spans="1:11" x14ac:dyDescent="0.25">
      <c r="A461" s="154"/>
      <c r="B461" s="155"/>
      <c r="C461" s="156"/>
      <c r="D461" s="157"/>
      <c r="E461" s="157"/>
      <c r="F461" s="157"/>
      <c r="G461" s="157"/>
      <c r="I461" s="84"/>
      <c r="J461" s="84"/>
      <c r="K461" s="84"/>
    </row>
    <row r="462" spans="1:11" x14ac:dyDescent="0.25">
      <c r="A462" s="154"/>
      <c r="B462" s="155"/>
      <c r="C462" s="156"/>
      <c r="D462" s="157"/>
      <c r="E462" s="157"/>
      <c r="F462" s="157"/>
      <c r="G462" s="157"/>
      <c r="I462" s="84"/>
      <c r="J462" s="84"/>
      <c r="K462" s="84"/>
    </row>
    <row r="463" spans="1:11" x14ac:dyDescent="0.25">
      <c r="A463" s="154"/>
      <c r="B463" s="155"/>
      <c r="C463" s="156"/>
      <c r="D463" s="157"/>
      <c r="E463" s="157"/>
      <c r="F463" s="157"/>
      <c r="G463" s="157"/>
      <c r="I463" s="84"/>
      <c r="J463" s="84"/>
      <c r="K463" s="84"/>
    </row>
    <row r="464" spans="1:11" x14ac:dyDescent="0.25">
      <c r="A464" s="154"/>
      <c r="B464" s="155"/>
      <c r="C464" s="156"/>
      <c r="D464" s="157"/>
      <c r="E464" s="157"/>
      <c r="F464" s="157"/>
      <c r="G464" s="157"/>
      <c r="I464" s="84"/>
      <c r="J464" s="84"/>
      <c r="K464" s="84"/>
    </row>
    <row r="465" spans="1:11" x14ac:dyDescent="0.25">
      <c r="A465" s="154"/>
      <c r="B465" s="155"/>
      <c r="C465" s="156"/>
      <c r="D465" s="157"/>
      <c r="E465" s="157"/>
      <c r="F465" s="157"/>
      <c r="G465" s="157"/>
      <c r="I465" s="84"/>
      <c r="J465" s="84"/>
      <c r="K465" s="84"/>
    </row>
    <row r="466" spans="1:11" x14ac:dyDescent="0.25">
      <c r="A466" s="154"/>
      <c r="B466" s="155"/>
      <c r="C466" s="156"/>
      <c r="D466" s="157"/>
      <c r="E466" s="157"/>
      <c r="F466" s="157"/>
      <c r="G466" s="157"/>
      <c r="I466" s="84"/>
      <c r="J466" s="84"/>
      <c r="K466" s="84"/>
    </row>
    <row r="467" spans="1:11" x14ac:dyDescent="0.25">
      <c r="A467" s="154"/>
      <c r="B467" s="155"/>
      <c r="C467" s="156"/>
      <c r="D467" s="157"/>
      <c r="E467" s="157"/>
      <c r="F467" s="157"/>
      <c r="G467" s="157"/>
      <c r="I467" s="84"/>
      <c r="J467" s="84"/>
      <c r="K467" s="84"/>
    </row>
    <row r="468" spans="1:11" x14ac:dyDescent="0.25">
      <c r="A468" s="154"/>
      <c r="B468" s="155"/>
      <c r="C468" s="156"/>
      <c r="D468" s="157"/>
      <c r="E468" s="157"/>
      <c r="F468" s="157"/>
      <c r="G468" s="157"/>
      <c r="I468" s="84"/>
      <c r="J468" s="84"/>
      <c r="K468" s="84"/>
    </row>
    <row r="469" spans="1:11" x14ac:dyDescent="0.25">
      <c r="A469" s="154"/>
      <c r="B469" s="155"/>
      <c r="C469" s="156"/>
      <c r="D469" s="157"/>
      <c r="E469" s="157"/>
      <c r="F469" s="157"/>
      <c r="G469" s="157"/>
      <c r="I469" s="84"/>
      <c r="J469" s="84"/>
      <c r="K469" s="84"/>
    </row>
    <row r="470" spans="1:11" x14ac:dyDescent="0.25">
      <c r="A470" s="154"/>
      <c r="B470" s="155"/>
      <c r="C470" s="156"/>
      <c r="D470" s="157"/>
      <c r="E470" s="157"/>
      <c r="F470" s="157"/>
      <c r="G470" s="157"/>
      <c r="I470" s="84"/>
      <c r="J470" s="84"/>
      <c r="K470" s="84"/>
    </row>
    <row r="471" spans="1:11" x14ac:dyDescent="0.25">
      <c r="A471" s="154"/>
      <c r="B471" s="155"/>
      <c r="C471" s="156"/>
      <c r="D471" s="157"/>
      <c r="E471" s="157"/>
      <c r="F471" s="157"/>
      <c r="G471" s="157"/>
      <c r="I471" s="84"/>
      <c r="J471" s="84"/>
      <c r="K471" s="84"/>
    </row>
    <row r="472" spans="1:11" x14ac:dyDescent="0.25">
      <c r="A472" s="154"/>
      <c r="B472" s="155"/>
      <c r="C472" s="156"/>
      <c r="D472" s="157"/>
      <c r="E472" s="157"/>
      <c r="F472" s="157"/>
      <c r="G472" s="157"/>
      <c r="I472" s="84"/>
      <c r="J472" s="84"/>
      <c r="K472" s="84"/>
    </row>
    <row r="473" spans="1:11" x14ac:dyDescent="0.25">
      <c r="A473" s="154"/>
      <c r="B473" s="155"/>
      <c r="C473" s="156"/>
      <c r="D473" s="157"/>
      <c r="E473" s="157"/>
      <c r="F473" s="157"/>
      <c r="G473" s="157"/>
      <c r="I473" s="84"/>
      <c r="J473" s="84"/>
      <c r="K473" s="84"/>
    </row>
    <row r="474" spans="1:11" x14ac:dyDescent="0.25">
      <c r="A474" s="154"/>
      <c r="B474" s="155"/>
      <c r="C474" s="156"/>
      <c r="D474" s="157"/>
      <c r="E474" s="157"/>
      <c r="F474" s="157"/>
      <c r="G474" s="157"/>
      <c r="I474" s="84"/>
      <c r="J474" s="84"/>
      <c r="K474" s="84"/>
    </row>
    <row r="475" spans="1:11" x14ac:dyDescent="0.25">
      <c r="A475" s="154"/>
      <c r="B475" s="155"/>
      <c r="C475" s="156"/>
      <c r="D475" s="157"/>
      <c r="E475" s="157"/>
      <c r="F475" s="157"/>
      <c r="G475" s="157"/>
      <c r="I475" s="84"/>
      <c r="J475" s="84"/>
      <c r="K475" s="84"/>
    </row>
    <row r="476" spans="1:11" x14ac:dyDescent="0.25">
      <c r="A476" s="154"/>
      <c r="B476" s="155"/>
      <c r="C476" s="156"/>
      <c r="D476" s="157"/>
      <c r="E476" s="157"/>
      <c r="F476" s="157"/>
      <c r="G476" s="157"/>
      <c r="I476" s="84"/>
      <c r="J476" s="84"/>
      <c r="K476" s="84"/>
    </row>
    <row r="477" spans="1:11" x14ac:dyDescent="0.25">
      <c r="A477" s="154"/>
      <c r="B477" s="155"/>
      <c r="C477" s="156"/>
      <c r="D477" s="157"/>
      <c r="E477" s="157"/>
      <c r="F477" s="157"/>
      <c r="G477" s="157"/>
      <c r="I477" s="84"/>
      <c r="J477" s="84"/>
      <c r="K477" s="84"/>
    </row>
    <row r="478" spans="1:11" x14ac:dyDescent="0.25">
      <c r="A478" s="154"/>
      <c r="B478" s="155"/>
      <c r="C478" s="156"/>
      <c r="D478" s="157"/>
      <c r="E478" s="157"/>
      <c r="F478" s="157"/>
      <c r="G478" s="157"/>
      <c r="I478" s="84"/>
      <c r="J478" s="84"/>
      <c r="K478" s="84"/>
    </row>
    <row r="479" spans="1:11" x14ac:dyDescent="0.25">
      <c r="A479" s="154"/>
      <c r="B479" s="155"/>
      <c r="C479" s="156"/>
      <c r="D479" s="157"/>
      <c r="E479" s="157"/>
      <c r="F479" s="157"/>
      <c r="G479" s="157"/>
      <c r="I479" s="84"/>
      <c r="J479" s="84"/>
      <c r="K479" s="84"/>
    </row>
    <row r="480" spans="1:11" x14ac:dyDescent="0.25">
      <c r="A480" s="154"/>
      <c r="B480" s="155"/>
      <c r="C480" s="156"/>
      <c r="D480" s="157"/>
      <c r="E480" s="157"/>
      <c r="F480" s="157"/>
      <c r="G480" s="157"/>
      <c r="I480" s="84"/>
      <c r="J480" s="84"/>
      <c r="K480" s="84"/>
    </row>
    <row r="481" spans="1:11" x14ac:dyDescent="0.25">
      <c r="A481" s="154"/>
      <c r="B481" s="155"/>
      <c r="C481" s="156"/>
      <c r="D481" s="157"/>
      <c r="E481" s="157"/>
      <c r="F481" s="157"/>
      <c r="G481" s="157"/>
      <c r="I481" s="84"/>
      <c r="J481" s="84"/>
      <c r="K481" s="84"/>
    </row>
    <row r="482" spans="1:11" x14ac:dyDescent="0.25">
      <c r="A482" s="154"/>
      <c r="B482" s="155"/>
      <c r="C482" s="156"/>
      <c r="D482" s="157"/>
      <c r="E482" s="157"/>
      <c r="F482" s="157"/>
      <c r="G482" s="157"/>
      <c r="I482" s="84"/>
      <c r="J482" s="84"/>
      <c r="K482" s="84"/>
    </row>
    <row r="483" spans="1:11" x14ac:dyDescent="0.25">
      <c r="A483" s="154"/>
      <c r="B483" s="155"/>
      <c r="C483" s="156"/>
      <c r="D483" s="157"/>
      <c r="E483" s="157"/>
      <c r="F483" s="157"/>
      <c r="G483" s="157"/>
      <c r="I483" s="84"/>
      <c r="J483" s="84"/>
      <c r="K483" s="84"/>
    </row>
    <row r="484" spans="1:11" x14ac:dyDescent="0.25">
      <c r="A484" s="154"/>
      <c r="B484" s="155"/>
      <c r="C484" s="156"/>
      <c r="D484" s="157"/>
      <c r="E484" s="157"/>
      <c r="F484" s="157"/>
      <c r="G484" s="157"/>
      <c r="I484" s="84"/>
      <c r="J484" s="84"/>
      <c r="K484" s="84"/>
    </row>
    <row r="485" spans="1:11" x14ac:dyDescent="0.25">
      <c r="A485" s="154"/>
      <c r="B485" s="155"/>
      <c r="C485" s="156"/>
      <c r="D485" s="157"/>
      <c r="E485" s="157"/>
      <c r="F485" s="157"/>
      <c r="G485" s="157"/>
      <c r="I485" s="84"/>
      <c r="J485" s="84"/>
      <c r="K485" s="84"/>
    </row>
    <row r="486" spans="1:11" x14ac:dyDescent="0.25">
      <c r="A486" s="154"/>
      <c r="B486" s="155"/>
      <c r="C486" s="156"/>
      <c r="D486" s="157"/>
      <c r="E486" s="157"/>
      <c r="F486" s="157"/>
      <c r="G486" s="157"/>
      <c r="I486" s="84"/>
      <c r="J486" s="84"/>
      <c r="K486" s="84"/>
    </row>
    <row r="487" spans="1:11" x14ac:dyDescent="0.25">
      <c r="A487" s="154"/>
      <c r="B487" s="155"/>
      <c r="C487" s="156"/>
      <c r="D487" s="157"/>
      <c r="E487" s="157"/>
      <c r="F487" s="157"/>
      <c r="G487" s="157"/>
      <c r="I487" s="84"/>
      <c r="J487" s="84"/>
      <c r="K487" s="84"/>
    </row>
    <row r="488" spans="1:11" x14ac:dyDescent="0.25">
      <c r="A488" s="154"/>
      <c r="B488" s="155"/>
      <c r="C488" s="156"/>
      <c r="D488" s="157"/>
      <c r="E488" s="157"/>
      <c r="F488" s="157"/>
      <c r="G488" s="157"/>
      <c r="I488" s="84"/>
      <c r="J488" s="84"/>
      <c r="K488" s="84"/>
    </row>
    <row r="489" spans="1:11" x14ac:dyDescent="0.25">
      <c r="A489" s="154"/>
      <c r="B489" s="155"/>
      <c r="C489" s="156"/>
      <c r="D489" s="157"/>
      <c r="E489" s="157"/>
      <c r="F489" s="157"/>
      <c r="G489" s="157"/>
      <c r="I489" s="84"/>
      <c r="J489" s="84"/>
      <c r="K489" s="84"/>
    </row>
    <row r="490" spans="1:11" x14ac:dyDescent="0.25">
      <c r="A490" s="154"/>
      <c r="B490" s="155"/>
      <c r="C490" s="156"/>
      <c r="D490" s="157"/>
      <c r="E490" s="157"/>
      <c r="F490" s="157"/>
      <c r="G490" s="157"/>
      <c r="I490" s="84"/>
      <c r="J490" s="84"/>
      <c r="K490" s="84"/>
    </row>
    <row r="491" spans="1:11" x14ac:dyDescent="0.25">
      <c r="A491" s="154"/>
      <c r="B491" s="155"/>
      <c r="C491" s="156"/>
      <c r="D491" s="157"/>
      <c r="E491" s="157"/>
      <c r="F491" s="157"/>
      <c r="G491" s="157"/>
      <c r="I491" s="84"/>
      <c r="J491" s="84"/>
      <c r="K491" s="84"/>
    </row>
    <row r="492" spans="1:11" x14ac:dyDescent="0.25">
      <c r="A492" s="154"/>
      <c r="B492" s="155"/>
      <c r="C492" s="156"/>
      <c r="D492" s="157"/>
      <c r="E492" s="157"/>
      <c r="F492" s="157"/>
      <c r="G492" s="157"/>
      <c r="I492" s="84"/>
      <c r="J492" s="84"/>
      <c r="K492" s="84"/>
    </row>
    <row r="493" spans="1:11" x14ac:dyDescent="0.25">
      <c r="A493" s="154"/>
      <c r="B493" s="155"/>
      <c r="C493" s="156"/>
      <c r="D493" s="157"/>
      <c r="E493" s="157"/>
      <c r="F493" s="157"/>
      <c r="G493" s="157"/>
      <c r="I493" s="84"/>
      <c r="J493" s="84"/>
      <c r="K493" s="84"/>
    </row>
    <row r="494" spans="1:11" x14ac:dyDescent="0.25">
      <c r="A494" s="154"/>
      <c r="B494" s="155"/>
      <c r="C494" s="156"/>
      <c r="D494" s="157"/>
      <c r="E494" s="157"/>
      <c r="F494" s="157"/>
      <c r="G494" s="157"/>
      <c r="I494" s="84"/>
      <c r="J494" s="84"/>
      <c r="K494" s="84"/>
    </row>
    <row r="495" spans="1:11" x14ac:dyDescent="0.25">
      <c r="A495" s="154"/>
      <c r="B495" s="155"/>
      <c r="C495" s="156"/>
      <c r="D495" s="157"/>
      <c r="E495" s="157"/>
      <c r="F495" s="157"/>
      <c r="G495" s="157"/>
      <c r="I495" s="84"/>
      <c r="J495" s="84"/>
      <c r="K495" s="84"/>
    </row>
    <row r="496" spans="1:11" x14ac:dyDescent="0.25">
      <c r="A496" s="154"/>
      <c r="B496" s="155"/>
      <c r="C496" s="156"/>
      <c r="D496" s="157"/>
      <c r="E496" s="157"/>
      <c r="F496" s="157"/>
      <c r="G496" s="157"/>
      <c r="I496" s="84"/>
      <c r="J496" s="84"/>
      <c r="K496" s="84"/>
    </row>
    <row r="497" spans="1:11" x14ac:dyDescent="0.25">
      <c r="A497" s="154"/>
      <c r="B497" s="155"/>
      <c r="C497" s="156"/>
      <c r="D497" s="157"/>
      <c r="E497" s="157"/>
      <c r="F497" s="157"/>
      <c r="G497" s="157"/>
      <c r="I497" s="84"/>
      <c r="J497" s="84"/>
      <c r="K497" s="84"/>
    </row>
    <row r="498" spans="1:11" x14ac:dyDescent="0.25">
      <c r="A498" s="154"/>
      <c r="B498" s="155"/>
      <c r="C498" s="156"/>
      <c r="D498" s="157"/>
      <c r="E498" s="157"/>
      <c r="F498" s="157"/>
      <c r="G498" s="157"/>
      <c r="I498" s="84"/>
      <c r="J498" s="84"/>
      <c r="K498" s="84"/>
    </row>
    <row r="499" spans="1:11" x14ac:dyDescent="0.25">
      <c r="A499" s="154"/>
      <c r="B499" s="155"/>
      <c r="C499" s="156"/>
      <c r="D499" s="157"/>
      <c r="E499" s="157"/>
      <c r="F499" s="157"/>
      <c r="G499" s="157"/>
      <c r="I499" s="84"/>
      <c r="J499" s="84"/>
      <c r="K499" s="84"/>
    </row>
    <row r="500" spans="1:11" x14ac:dyDescent="0.25">
      <c r="A500" s="154"/>
      <c r="B500" s="155"/>
      <c r="C500" s="156"/>
      <c r="D500" s="157"/>
      <c r="E500" s="157"/>
      <c r="F500" s="157"/>
      <c r="G500" s="157"/>
      <c r="I500" s="84"/>
      <c r="J500" s="84"/>
      <c r="K500" s="84"/>
    </row>
    <row r="501" spans="1:11" x14ac:dyDescent="0.25">
      <c r="A501" s="154"/>
      <c r="B501" s="155"/>
      <c r="C501" s="156"/>
      <c r="D501" s="157"/>
      <c r="E501" s="157"/>
      <c r="F501" s="157"/>
      <c r="G501" s="157"/>
      <c r="I501" s="84"/>
      <c r="J501" s="84"/>
      <c r="K501" s="84"/>
    </row>
    <row r="502" spans="1:11" x14ac:dyDescent="0.25">
      <c r="A502" s="154"/>
      <c r="B502" s="155"/>
      <c r="C502" s="156"/>
      <c r="D502" s="157"/>
      <c r="E502" s="157"/>
      <c r="F502" s="157"/>
      <c r="G502" s="157"/>
      <c r="I502" s="84"/>
      <c r="J502" s="84"/>
      <c r="K502" s="84"/>
    </row>
    <row r="503" spans="1:11" x14ac:dyDescent="0.25">
      <c r="A503" s="154"/>
      <c r="B503" s="155"/>
      <c r="C503" s="156"/>
      <c r="D503" s="157"/>
      <c r="E503" s="157"/>
      <c r="F503" s="157"/>
      <c r="G503" s="157"/>
      <c r="I503" s="84"/>
      <c r="J503" s="84"/>
      <c r="K503" s="84"/>
    </row>
    <row r="504" spans="1:11" x14ac:dyDescent="0.25">
      <c r="A504" s="154"/>
      <c r="B504" s="155"/>
      <c r="C504" s="156"/>
      <c r="D504" s="157"/>
      <c r="E504" s="157"/>
      <c r="F504" s="157"/>
      <c r="G504" s="157"/>
      <c r="I504" s="84"/>
      <c r="J504" s="84"/>
      <c r="K504" s="84"/>
    </row>
    <row r="505" spans="1:11" x14ac:dyDescent="0.25">
      <c r="A505" s="154"/>
      <c r="B505" s="155"/>
      <c r="C505" s="156"/>
      <c r="D505" s="157"/>
      <c r="E505" s="157"/>
      <c r="F505" s="157"/>
      <c r="G505" s="157"/>
      <c r="I505" s="84"/>
      <c r="J505" s="84"/>
      <c r="K505" s="84"/>
    </row>
    <row r="506" spans="1:11" x14ac:dyDescent="0.25">
      <c r="A506" s="154"/>
      <c r="B506" s="155"/>
      <c r="C506" s="156"/>
      <c r="D506" s="157"/>
      <c r="E506" s="157"/>
      <c r="F506" s="157"/>
      <c r="G506" s="157"/>
      <c r="I506" s="84"/>
      <c r="J506" s="84"/>
      <c r="K506" s="84"/>
    </row>
    <row r="507" spans="1:11" x14ac:dyDescent="0.25">
      <c r="A507" s="154"/>
      <c r="B507" s="155"/>
      <c r="C507" s="156"/>
      <c r="D507" s="157"/>
      <c r="E507" s="157"/>
      <c r="F507" s="157"/>
      <c r="G507" s="157"/>
      <c r="I507" s="84"/>
      <c r="J507" s="84"/>
      <c r="K507" s="84"/>
    </row>
    <row r="508" spans="1:11" x14ac:dyDescent="0.25">
      <c r="A508" s="154"/>
      <c r="B508" s="155"/>
      <c r="C508" s="156"/>
      <c r="D508" s="157"/>
      <c r="E508" s="157"/>
      <c r="F508" s="157"/>
      <c r="G508" s="157"/>
      <c r="I508" s="84"/>
      <c r="J508" s="84"/>
      <c r="K508" s="84"/>
    </row>
    <row r="509" spans="1:11" x14ac:dyDescent="0.25">
      <c r="A509" s="154"/>
      <c r="B509" s="155"/>
      <c r="C509" s="156"/>
      <c r="D509" s="157"/>
      <c r="E509" s="157"/>
      <c r="F509" s="157"/>
      <c r="G509" s="157"/>
      <c r="I509" s="84"/>
      <c r="J509" s="84"/>
      <c r="K509" s="84"/>
    </row>
    <row r="510" spans="1:11" x14ac:dyDescent="0.25">
      <c r="A510" s="154"/>
      <c r="B510" s="155"/>
      <c r="C510" s="156"/>
      <c r="D510" s="157"/>
      <c r="E510" s="157"/>
      <c r="F510" s="157"/>
      <c r="G510" s="157"/>
      <c r="I510" s="84"/>
      <c r="J510" s="84"/>
      <c r="K510" s="84"/>
    </row>
    <row r="511" spans="1:11" x14ac:dyDescent="0.25">
      <c r="A511" s="154"/>
      <c r="B511" s="155"/>
      <c r="C511" s="156"/>
      <c r="D511" s="157"/>
      <c r="E511" s="157"/>
      <c r="F511" s="157"/>
      <c r="G511" s="157"/>
      <c r="I511" s="84"/>
      <c r="J511" s="84"/>
      <c r="K511" s="84"/>
    </row>
    <row r="512" spans="1:11" x14ac:dyDescent="0.25">
      <c r="A512" s="154"/>
      <c r="B512" s="155"/>
      <c r="C512" s="156"/>
      <c r="D512" s="157"/>
      <c r="E512" s="157"/>
      <c r="F512" s="157"/>
      <c r="G512" s="157"/>
      <c r="I512" s="84"/>
      <c r="J512" s="84"/>
      <c r="K512" s="84"/>
    </row>
    <row r="513" spans="1:11" x14ac:dyDescent="0.25">
      <c r="A513" s="154"/>
      <c r="B513" s="155"/>
      <c r="C513" s="156"/>
      <c r="D513" s="157"/>
      <c r="E513" s="157"/>
      <c r="F513" s="157"/>
      <c r="G513" s="157"/>
      <c r="I513" s="84"/>
      <c r="J513" s="84"/>
      <c r="K513" s="84"/>
    </row>
    <row r="514" spans="1:11" x14ac:dyDescent="0.25">
      <c r="A514" s="154"/>
      <c r="B514" s="155"/>
      <c r="C514" s="156"/>
      <c r="D514" s="157"/>
      <c r="E514" s="157"/>
      <c r="F514" s="157"/>
      <c r="G514" s="157"/>
      <c r="I514" s="84"/>
      <c r="J514" s="84"/>
      <c r="K514" s="84"/>
    </row>
    <row r="515" spans="1:11" x14ac:dyDescent="0.25">
      <c r="A515" s="154"/>
      <c r="B515" s="155"/>
      <c r="C515" s="156"/>
      <c r="D515" s="157"/>
      <c r="E515" s="157"/>
      <c r="F515" s="157"/>
      <c r="G515" s="157"/>
      <c r="I515" s="84"/>
      <c r="J515" s="84"/>
      <c r="K515" s="84"/>
    </row>
    <row r="516" spans="1:11" x14ac:dyDescent="0.25">
      <c r="A516" s="154"/>
      <c r="B516" s="155"/>
      <c r="C516" s="156"/>
      <c r="D516" s="157"/>
      <c r="E516" s="157"/>
      <c r="F516" s="157"/>
      <c r="G516" s="157"/>
      <c r="I516" s="84"/>
      <c r="J516" s="84"/>
      <c r="K516" s="84"/>
    </row>
    <row r="517" spans="1:11" x14ac:dyDescent="0.25">
      <c r="A517" s="154"/>
      <c r="B517" s="155"/>
      <c r="C517" s="156"/>
      <c r="D517" s="157"/>
      <c r="E517" s="157"/>
      <c r="F517" s="157"/>
      <c r="G517" s="157"/>
      <c r="I517" s="84"/>
      <c r="J517" s="84"/>
      <c r="K517" s="84"/>
    </row>
    <row r="518" spans="1:11" x14ac:dyDescent="0.25">
      <c r="A518" s="154"/>
      <c r="B518" s="155"/>
      <c r="C518" s="156"/>
      <c r="D518" s="157"/>
      <c r="E518" s="157"/>
      <c r="F518" s="157"/>
      <c r="G518" s="157"/>
      <c r="I518" s="84"/>
      <c r="J518" s="84"/>
      <c r="K518" s="84"/>
    </row>
    <row r="519" spans="1:11" x14ac:dyDescent="0.25">
      <c r="A519" s="154"/>
      <c r="B519" s="155"/>
      <c r="C519" s="156"/>
      <c r="D519" s="157"/>
      <c r="E519" s="157"/>
      <c r="F519" s="157"/>
      <c r="G519" s="157"/>
      <c r="I519" s="84"/>
      <c r="J519" s="84"/>
      <c r="K519" s="84"/>
    </row>
    <row r="520" spans="1:11" x14ac:dyDescent="0.25">
      <c r="A520" s="154"/>
      <c r="B520" s="155"/>
      <c r="C520" s="156"/>
      <c r="D520" s="157"/>
      <c r="E520" s="157"/>
      <c r="F520" s="157"/>
      <c r="G520" s="157"/>
      <c r="I520" s="84"/>
      <c r="J520" s="84"/>
      <c r="K520" s="84"/>
    </row>
    <row r="521" spans="1:11" x14ac:dyDescent="0.25">
      <c r="A521" s="154"/>
      <c r="B521" s="155"/>
      <c r="C521" s="156"/>
      <c r="D521" s="157"/>
      <c r="E521" s="157"/>
      <c r="F521" s="157"/>
      <c r="G521" s="157"/>
      <c r="I521" s="84"/>
      <c r="J521" s="84"/>
      <c r="K521" s="84"/>
    </row>
    <row r="522" spans="1:11" x14ac:dyDescent="0.25">
      <c r="A522" s="154"/>
      <c r="B522" s="155"/>
      <c r="C522" s="156"/>
      <c r="D522" s="157"/>
      <c r="E522" s="157"/>
      <c r="F522" s="157"/>
      <c r="G522" s="157"/>
      <c r="I522" s="84"/>
      <c r="J522" s="84"/>
      <c r="K522" s="84"/>
    </row>
    <row r="523" spans="1:11" x14ac:dyDescent="0.25">
      <c r="A523" s="154"/>
      <c r="B523" s="155"/>
      <c r="C523" s="156"/>
      <c r="D523" s="157"/>
      <c r="E523" s="157"/>
      <c r="F523" s="157"/>
      <c r="G523" s="157"/>
      <c r="I523" s="84"/>
      <c r="J523" s="84"/>
      <c r="K523" s="84"/>
    </row>
    <row r="524" spans="1:11" x14ac:dyDescent="0.25">
      <c r="A524" s="154"/>
      <c r="B524" s="155"/>
      <c r="C524" s="156"/>
      <c r="D524" s="157"/>
      <c r="E524" s="157"/>
      <c r="F524" s="157"/>
      <c r="G524" s="157"/>
      <c r="I524" s="84"/>
      <c r="J524" s="84"/>
      <c r="K524" s="84"/>
    </row>
    <row r="525" spans="1:11" x14ac:dyDescent="0.25">
      <c r="A525" s="154"/>
      <c r="B525" s="155"/>
      <c r="C525" s="156"/>
      <c r="D525" s="157"/>
      <c r="E525" s="157"/>
      <c r="F525" s="157"/>
      <c r="G525" s="157"/>
      <c r="I525" s="84"/>
      <c r="J525" s="84"/>
      <c r="K525" s="84"/>
    </row>
    <row r="526" spans="1:11" x14ac:dyDescent="0.25">
      <c r="A526" s="154"/>
      <c r="B526" s="155"/>
      <c r="C526" s="156"/>
      <c r="D526" s="157"/>
      <c r="E526" s="157"/>
      <c r="F526" s="157"/>
      <c r="G526" s="157"/>
      <c r="I526" s="84"/>
      <c r="J526" s="84"/>
      <c r="K526" s="84"/>
    </row>
    <row r="527" spans="1:11" x14ac:dyDescent="0.25">
      <c r="A527" s="154"/>
      <c r="B527" s="155"/>
      <c r="C527" s="156"/>
      <c r="D527" s="157"/>
      <c r="E527" s="157"/>
      <c r="F527" s="157"/>
      <c r="G527" s="157"/>
      <c r="I527" s="84"/>
      <c r="J527" s="84"/>
      <c r="K527" s="84"/>
    </row>
    <row r="528" spans="1:11" x14ac:dyDescent="0.25">
      <c r="A528" s="154"/>
      <c r="B528" s="155"/>
      <c r="C528" s="156"/>
      <c r="D528" s="157"/>
      <c r="E528" s="157"/>
      <c r="F528" s="157"/>
      <c r="G528" s="157"/>
      <c r="I528" s="84"/>
      <c r="J528" s="84"/>
      <c r="K528" s="84"/>
    </row>
    <row r="529" spans="1:11" x14ac:dyDescent="0.25">
      <c r="A529" s="154"/>
      <c r="B529" s="155"/>
      <c r="C529" s="156"/>
      <c r="D529" s="157"/>
      <c r="E529" s="157"/>
      <c r="F529" s="157"/>
      <c r="G529" s="157"/>
      <c r="I529" s="84"/>
      <c r="J529" s="84"/>
      <c r="K529" s="84"/>
    </row>
    <row r="530" spans="1:11" x14ac:dyDescent="0.25">
      <c r="A530" s="154"/>
      <c r="B530" s="155"/>
      <c r="C530" s="156"/>
      <c r="D530" s="157"/>
      <c r="E530" s="157"/>
      <c r="F530" s="157"/>
      <c r="G530" s="157"/>
      <c r="I530" s="84"/>
      <c r="J530" s="84"/>
      <c r="K530" s="84"/>
    </row>
    <row r="531" spans="1:11" x14ac:dyDescent="0.25">
      <c r="A531" s="154"/>
      <c r="B531" s="155"/>
      <c r="C531" s="156"/>
      <c r="D531" s="157"/>
      <c r="E531" s="157"/>
      <c r="F531" s="157"/>
      <c r="G531" s="157"/>
      <c r="I531" s="84"/>
      <c r="J531" s="84"/>
      <c r="K531" s="84"/>
    </row>
    <row r="532" spans="1:11" x14ac:dyDescent="0.25">
      <c r="A532" s="154"/>
      <c r="B532" s="155"/>
      <c r="C532" s="156"/>
      <c r="D532" s="157"/>
      <c r="E532" s="157"/>
      <c r="F532" s="157"/>
      <c r="G532" s="157"/>
      <c r="I532" s="84"/>
      <c r="J532" s="84"/>
      <c r="K532" s="84"/>
    </row>
    <row r="533" spans="1:11" x14ac:dyDescent="0.25">
      <c r="A533" s="154"/>
      <c r="B533" s="155"/>
      <c r="C533" s="156"/>
      <c r="D533" s="157"/>
      <c r="E533" s="157"/>
      <c r="F533" s="157"/>
      <c r="G533" s="157"/>
      <c r="I533" s="84"/>
      <c r="J533" s="84"/>
      <c r="K533" s="84"/>
    </row>
    <row r="534" spans="1:11" x14ac:dyDescent="0.25">
      <c r="A534" s="154"/>
      <c r="B534" s="155"/>
      <c r="C534" s="156"/>
      <c r="D534" s="157"/>
      <c r="E534" s="157"/>
      <c r="F534" s="157"/>
      <c r="G534" s="157"/>
      <c r="I534" s="84"/>
      <c r="J534" s="84"/>
      <c r="K534" s="84"/>
    </row>
    <row r="535" spans="1:11" x14ac:dyDescent="0.25">
      <c r="A535" s="154"/>
      <c r="B535" s="155"/>
      <c r="C535" s="156"/>
      <c r="D535" s="157"/>
      <c r="E535" s="157"/>
      <c r="F535" s="157"/>
      <c r="G535" s="157"/>
      <c r="I535" s="84"/>
      <c r="J535" s="84"/>
      <c r="K535" s="84"/>
    </row>
    <row r="536" spans="1:11" x14ac:dyDescent="0.25">
      <c r="A536" s="154"/>
      <c r="B536" s="155"/>
      <c r="C536" s="156"/>
      <c r="D536" s="157"/>
      <c r="E536" s="157"/>
      <c r="F536" s="157"/>
      <c r="G536" s="157"/>
      <c r="I536" s="84"/>
      <c r="J536" s="84"/>
      <c r="K536" s="84"/>
    </row>
    <row r="537" spans="1:11" x14ac:dyDescent="0.25">
      <c r="A537" s="154"/>
      <c r="B537" s="155"/>
      <c r="C537" s="156"/>
      <c r="D537" s="157"/>
      <c r="E537" s="157"/>
      <c r="F537" s="157"/>
      <c r="G537" s="157"/>
      <c r="I537" s="84"/>
      <c r="J537" s="84"/>
      <c r="K537" s="84"/>
    </row>
    <row r="538" spans="1:11" x14ac:dyDescent="0.25">
      <c r="A538" s="154"/>
      <c r="B538" s="155"/>
      <c r="C538" s="156"/>
      <c r="D538" s="157"/>
      <c r="E538" s="157"/>
      <c r="F538" s="157"/>
      <c r="G538" s="157"/>
      <c r="I538" s="84"/>
      <c r="J538" s="84"/>
      <c r="K538" s="84"/>
    </row>
    <row r="539" spans="1:11" x14ac:dyDescent="0.25">
      <c r="A539" s="154"/>
      <c r="B539" s="155"/>
      <c r="C539" s="156"/>
      <c r="D539" s="157"/>
      <c r="E539" s="157"/>
      <c r="F539" s="157"/>
      <c r="G539" s="157"/>
      <c r="I539" s="84"/>
      <c r="J539" s="84"/>
      <c r="K539" s="84"/>
    </row>
    <row r="540" spans="1:11" x14ac:dyDescent="0.25">
      <c r="A540" s="154"/>
      <c r="B540" s="155"/>
      <c r="C540" s="156"/>
      <c r="D540" s="157"/>
      <c r="E540" s="157"/>
      <c r="F540" s="157"/>
      <c r="G540" s="157"/>
      <c r="I540" s="84"/>
      <c r="J540" s="84"/>
      <c r="K540" s="84"/>
    </row>
    <row r="541" spans="1:11" x14ac:dyDescent="0.25">
      <c r="A541" s="154"/>
      <c r="B541" s="155"/>
      <c r="C541" s="156"/>
      <c r="D541" s="157"/>
      <c r="E541" s="157"/>
      <c r="F541" s="157"/>
      <c r="G541" s="157"/>
      <c r="I541" s="84"/>
      <c r="J541" s="84"/>
      <c r="K541" s="84"/>
    </row>
    <row r="542" spans="1:11" x14ac:dyDescent="0.25">
      <c r="A542" s="154"/>
      <c r="B542" s="155"/>
      <c r="C542" s="156"/>
      <c r="D542" s="157"/>
      <c r="E542" s="157"/>
      <c r="F542" s="157"/>
      <c r="G542" s="157"/>
      <c r="I542" s="84"/>
      <c r="J542" s="84"/>
      <c r="K542" s="84"/>
    </row>
    <row r="543" spans="1:11" x14ac:dyDescent="0.25">
      <c r="A543" s="154"/>
      <c r="B543" s="155"/>
      <c r="C543" s="156"/>
      <c r="D543" s="157"/>
      <c r="E543" s="157"/>
      <c r="F543" s="157"/>
      <c r="G543" s="157"/>
      <c r="I543" s="84"/>
      <c r="J543" s="84"/>
      <c r="K543" s="84"/>
    </row>
    <row r="544" spans="1:11" x14ac:dyDescent="0.25">
      <c r="A544" s="154"/>
      <c r="B544" s="155"/>
      <c r="C544" s="156"/>
      <c r="D544" s="157"/>
      <c r="E544" s="157"/>
      <c r="F544" s="157"/>
      <c r="G544" s="157"/>
      <c r="I544" s="84"/>
      <c r="J544" s="84"/>
      <c r="K544" s="84"/>
    </row>
    <row r="545" spans="1:11" x14ac:dyDescent="0.25">
      <c r="A545" s="154"/>
      <c r="B545" s="155"/>
      <c r="C545" s="156"/>
      <c r="D545" s="157"/>
      <c r="E545" s="157"/>
      <c r="F545" s="157"/>
      <c r="G545" s="157"/>
      <c r="I545" s="84"/>
      <c r="J545" s="84"/>
      <c r="K545" s="84"/>
    </row>
    <row r="546" spans="1:11" x14ac:dyDescent="0.25">
      <c r="A546" s="154"/>
      <c r="B546" s="155"/>
      <c r="C546" s="156"/>
      <c r="D546" s="157"/>
      <c r="E546" s="157"/>
      <c r="F546" s="157"/>
      <c r="G546" s="157"/>
      <c r="I546" s="84"/>
      <c r="J546" s="84"/>
      <c r="K546" s="84"/>
    </row>
    <row r="547" spans="1:11" x14ac:dyDescent="0.25">
      <c r="A547" s="154"/>
      <c r="B547" s="155"/>
      <c r="C547" s="156"/>
      <c r="D547" s="157"/>
      <c r="E547" s="157"/>
      <c r="F547" s="157"/>
      <c r="G547" s="157"/>
      <c r="I547" s="84"/>
      <c r="J547" s="84"/>
      <c r="K547" s="84"/>
    </row>
    <row r="548" spans="1:11" x14ac:dyDescent="0.25">
      <c r="A548" s="154"/>
      <c r="B548" s="155"/>
      <c r="C548" s="156"/>
      <c r="D548" s="157"/>
      <c r="E548" s="157"/>
      <c r="F548" s="157"/>
      <c r="G548" s="157"/>
      <c r="I548" s="84"/>
      <c r="J548" s="84"/>
      <c r="K548" s="84"/>
    </row>
    <row r="549" spans="1:11" x14ac:dyDescent="0.25">
      <c r="A549" s="154"/>
      <c r="B549" s="155"/>
      <c r="C549" s="156"/>
      <c r="D549" s="157"/>
      <c r="E549" s="157"/>
      <c r="F549" s="157"/>
      <c r="G549" s="157"/>
      <c r="I549" s="84"/>
      <c r="J549" s="84"/>
      <c r="K549" s="84"/>
    </row>
    <row r="550" spans="1:11" x14ac:dyDescent="0.25">
      <c r="A550" s="154"/>
      <c r="B550" s="155"/>
      <c r="C550" s="156"/>
      <c r="D550" s="157"/>
      <c r="E550" s="157"/>
      <c r="F550" s="157"/>
      <c r="G550" s="157"/>
      <c r="I550" s="84"/>
      <c r="J550" s="84"/>
      <c r="K550" s="84"/>
    </row>
    <row r="551" spans="1:11" x14ac:dyDescent="0.25">
      <c r="A551" s="154"/>
      <c r="B551" s="155"/>
      <c r="C551" s="156"/>
      <c r="D551" s="157"/>
      <c r="E551" s="157"/>
      <c r="F551" s="157"/>
      <c r="G551" s="157"/>
      <c r="I551" s="84"/>
      <c r="J551" s="84"/>
      <c r="K551" s="84"/>
    </row>
    <row r="552" spans="1:11" x14ac:dyDescent="0.25">
      <c r="A552" s="154"/>
      <c r="B552" s="155"/>
      <c r="C552" s="156"/>
      <c r="D552" s="157"/>
      <c r="E552" s="157"/>
      <c r="F552" s="157"/>
      <c r="G552" s="157"/>
      <c r="I552" s="84"/>
      <c r="J552" s="84"/>
      <c r="K552" s="84"/>
    </row>
    <row r="553" spans="1:11" x14ac:dyDescent="0.25">
      <c r="A553" s="154"/>
      <c r="B553" s="155"/>
      <c r="C553" s="156"/>
      <c r="D553" s="157"/>
      <c r="E553" s="157"/>
      <c r="F553" s="157"/>
      <c r="G553" s="157"/>
      <c r="I553" s="84"/>
      <c r="J553" s="84"/>
      <c r="K553" s="84"/>
    </row>
    <row r="554" spans="1:11" x14ac:dyDescent="0.25">
      <c r="A554" s="154"/>
      <c r="B554" s="155"/>
      <c r="C554" s="156"/>
      <c r="D554" s="157"/>
      <c r="E554" s="157"/>
      <c r="F554" s="157"/>
      <c r="G554" s="157"/>
      <c r="I554" s="84"/>
      <c r="J554" s="84"/>
      <c r="K554" s="84"/>
    </row>
    <row r="555" spans="1:11" x14ac:dyDescent="0.25">
      <c r="A555" s="154"/>
      <c r="B555" s="155"/>
      <c r="C555" s="156"/>
      <c r="D555" s="157"/>
      <c r="E555" s="157"/>
      <c r="F555" s="157"/>
      <c r="G555" s="157"/>
      <c r="I555" s="84"/>
      <c r="J555" s="84"/>
      <c r="K555" s="84"/>
    </row>
    <row r="556" spans="1:11" x14ac:dyDescent="0.25">
      <c r="A556" s="154"/>
      <c r="B556" s="155"/>
      <c r="C556" s="156"/>
      <c r="D556" s="157"/>
      <c r="E556" s="157"/>
      <c r="F556" s="157"/>
      <c r="G556" s="157"/>
      <c r="I556" s="84"/>
      <c r="J556" s="84"/>
      <c r="K556" s="84"/>
    </row>
    <row r="557" spans="1:11" x14ac:dyDescent="0.25">
      <c r="A557" s="154"/>
      <c r="B557" s="155"/>
      <c r="C557" s="156"/>
      <c r="D557" s="157"/>
      <c r="E557" s="157"/>
      <c r="F557" s="157"/>
      <c r="G557" s="157"/>
      <c r="I557" s="84"/>
      <c r="J557" s="84"/>
      <c r="K557" s="84"/>
    </row>
    <row r="558" spans="1:11" x14ac:dyDescent="0.25">
      <c r="A558" s="154"/>
      <c r="B558" s="155"/>
      <c r="C558" s="156"/>
      <c r="D558" s="157"/>
      <c r="E558" s="157"/>
      <c r="F558" s="157"/>
      <c r="G558" s="157"/>
      <c r="I558" s="84"/>
      <c r="J558" s="84"/>
      <c r="K558" s="84"/>
    </row>
    <row r="559" spans="1:11" x14ac:dyDescent="0.25">
      <c r="A559" s="154"/>
      <c r="B559" s="155"/>
      <c r="C559" s="156"/>
      <c r="D559" s="157"/>
      <c r="E559" s="157"/>
      <c r="F559" s="157"/>
      <c r="G559" s="157"/>
      <c r="I559" s="84"/>
      <c r="J559" s="84"/>
      <c r="K559" s="84"/>
    </row>
    <row r="560" spans="1:11" x14ac:dyDescent="0.25">
      <c r="A560" s="154"/>
      <c r="B560" s="155"/>
      <c r="C560" s="156"/>
      <c r="D560" s="157"/>
      <c r="E560" s="157"/>
      <c r="F560" s="157"/>
      <c r="G560" s="157"/>
      <c r="I560" s="84"/>
      <c r="J560" s="84"/>
      <c r="K560" s="84"/>
    </row>
    <row r="561" spans="1:11" x14ac:dyDescent="0.25">
      <c r="A561" s="154"/>
      <c r="B561" s="155"/>
      <c r="C561" s="156"/>
      <c r="D561" s="157"/>
      <c r="E561" s="157"/>
      <c r="F561" s="157"/>
      <c r="G561" s="157"/>
      <c r="I561" s="84"/>
      <c r="J561" s="84"/>
      <c r="K561" s="84"/>
    </row>
    <row r="562" spans="1:11" x14ac:dyDescent="0.25">
      <c r="A562" s="154"/>
      <c r="B562" s="155"/>
      <c r="C562" s="156"/>
      <c r="D562" s="157"/>
      <c r="E562" s="157"/>
      <c r="F562" s="157"/>
      <c r="G562" s="157"/>
      <c r="I562" s="84"/>
      <c r="J562" s="84"/>
      <c r="K562" s="84"/>
    </row>
    <row r="563" spans="1:11" x14ac:dyDescent="0.25">
      <c r="A563" s="154"/>
      <c r="B563" s="155"/>
      <c r="C563" s="156"/>
      <c r="D563" s="157"/>
      <c r="E563" s="157"/>
      <c r="F563" s="157"/>
      <c r="G563" s="157"/>
      <c r="I563" s="84"/>
      <c r="J563" s="84"/>
      <c r="K563" s="84"/>
    </row>
    <row r="564" spans="1:11" x14ac:dyDescent="0.25">
      <c r="A564" s="154"/>
      <c r="B564" s="155"/>
      <c r="C564" s="156"/>
      <c r="D564" s="157"/>
      <c r="E564" s="157"/>
      <c r="F564" s="157"/>
      <c r="G564" s="157"/>
      <c r="I564" s="84"/>
      <c r="J564" s="84"/>
      <c r="K564" s="84"/>
    </row>
    <row r="565" spans="1:11" x14ac:dyDescent="0.25">
      <c r="A565" s="154"/>
      <c r="B565" s="155"/>
      <c r="C565" s="156"/>
      <c r="D565" s="157"/>
      <c r="E565" s="157"/>
      <c r="F565" s="157"/>
      <c r="G565" s="157"/>
      <c r="I565" s="84"/>
      <c r="J565" s="84"/>
      <c r="K565" s="84"/>
    </row>
    <row r="566" spans="1:11" x14ac:dyDescent="0.25">
      <c r="A566" s="154"/>
      <c r="B566" s="155"/>
      <c r="C566" s="156"/>
      <c r="D566" s="157"/>
      <c r="E566" s="157"/>
      <c r="F566" s="157"/>
      <c r="G566" s="157"/>
      <c r="I566" s="84"/>
      <c r="J566" s="84"/>
      <c r="K566" s="84"/>
    </row>
    <row r="567" spans="1:11" x14ac:dyDescent="0.25">
      <c r="A567" s="154"/>
      <c r="B567" s="155"/>
      <c r="C567" s="156"/>
      <c r="D567" s="157"/>
      <c r="E567" s="157"/>
      <c r="F567" s="157"/>
      <c r="G567" s="157"/>
      <c r="I567" s="84"/>
      <c r="J567" s="84"/>
      <c r="K567" s="84"/>
    </row>
    <row r="568" spans="1:11" x14ac:dyDescent="0.25">
      <c r="A568" s="154"/>
      <c r="B568" s="155"/>
      <c r="C568" s="156"/>
      <c r="D568" s="157"/>
      <c r="E568" s="157"/>
      <c r="F568" s="157"/>
      <c r="G568" s="157"/>
      <c r="I568" s="84"/>
      <c r="J568" s="84"/>
      <c r="K568" s="84"/>
    </row>
    <row r="569" spans="1:11" x14ac:dyDescent="0.25">
      <c r="A569" s="154"/>
      <c r="B569" s="155"/>
      <c r="C569" s="156"/>
      <c r="D569" s="157"/>
      <c r="E569" s="157"/>
      <c r="F569" s="157"/>
      <c r="G569" s="157"/>
      <c r="I569" s="84"/>
      <c r="J569" s="84"/>
      <c r="K569" s="84"/>
    </row>
    <row r="570" spans="1:11" x14ac:dyDescent="0.25">
      <c r="A570" s="154"/>
      <c r="B570" s="155"/>
      <c r="C570" s="156"/>
      <c r="D570" s="157"/>
      <c r="E570" s="157"/>
      <c r="F570" s="157"/>
      <c r="G570" s="157"/>
      <c r="I570" s="84"/>
      <c r="J570" s="84"/>
      <c r="K570" s="84"/>
    </row>
    <row r="571" spans="1:11" x14ac:dyDescent="0.25">
      <c r="A571" s="154"/>
      <c r="B571" s="155"/>
      <c r="C571" s="156"/>
      <c r="D571" s="157"/>
      <c r="E571" s="157"/>
      <c r="F571" s="157"/>
      <c r="G571" s="157"/>
      <c r="I571" s="84"/>
      <c r="J571" s="84"/>
      <c r="K571" s="84"/>
    </row>
    <row r="572" spans="1:11" x14ac:dyDescent="0.25">
      <c r="A572" s="154"/>
      <c r="B572" s="155"/>
      <c r="C572" s="156"/>
      <c r="D572" s="157"/>
      <c r="E572" s="157"/>
      <c r="F572" s="157"/>
      <c r="G572" s="157"/>
      <c r="I572" s="84"/>
      <c r="J572" s="84"/>
      <c r="K572" s="84"/>
    </row>
    <row r="573" spans="1:11" x14ac:dyDescent="0.25">
      <c r="A573" s="154"/>
      <c r="B573" s="155"/>
      <c r="C573" s="156"/>
      <c r="D573" s="157"/>
      <c r="E573" s="157"/>
      <c r="F573" s="157"/>
      <c r="G573" s="157"/>
      <c r="I573" s="84"/>
      <c r="J573" s="84"/>
      <c r="K573" s="84"/>
    </row>
    <row r="574" spans="1:11" x14ac:dyDescent="0.25">
      <c r="A574" s="154"/>
      <c r="B574" s="155"/>
      <c r="C574" s="156"/>
      <c r="D574" s="157"/>
      <c r="E574" s="157"/>
      <c r="F574" s="157"/>
      <c r="G574" s="157"/>
      <c r="I574" s="84"/>
      <c r="J574" s="84"/>
      <c r="K574" s="84"/>
    </row>
    <row r="575" spans="1:11" x14ac:dyDescent="0.25">
      <c r="A575" s="154"/>
      <c r="B575" s="155"/>
      <c r="C575" s="156"/>
      <c r="D575" s="157"/>
      <c r="E575" s="157"/>
      <c r="F575" s="157"/>
      <c r="G575" s="157"/>
      <c r="I575" s="84"/>
      <c r="J575" s="84"/>
      <c r="K575" s="84"/>
    </row>
    <row r="576" spans="1:11" x14ac:dyDescent="0.25">
      <c r="A576" s="154"/>
      <c r="B576" s="155"/>
      <c r="C576" s="156"/>
      <c r="D576" s="157"/>
      <c r="E576" s="157"/>
      <c r="F576" s="157"/>
      <c r="G576" s="157"/>
      <c r="I576" s="84"/>
      <c r="J576" s="84"/>
      <c r="K576" s="84"/>
    </row>
    <row r="577" spans="1:11" x14ac:dyDescent="0.25">
      <c r="A577" s="154"/>
      <c r="B577" s="155"/>
      <c r="C577" s="156"/>
      <c r="D577" s="157"/>
      <c r="E577" s="157"/>
      <c r="F577" s="157"/>
      <c r="G577" s="157"/>
      <c r="I577" s="84"/>
      <c r="J577" s="84"/>
      <c r="K577" s="84"/>
    </row>
    <row r="578" spans="1:11" x14ac:dyDescent="0.25">
      <c r="A578" s="154"/>
      <c r="B578" s="155"/>
      <c r="C578" s="156"/>
      <c r="D578" s="157"/>
      <c r="E578" s="157"/>
      <c r="F578" s="157"/>
      <c r="G578" s="157"/>
      <c r="I578" s="84"/>
      <c r="J578" s="84"/>
      <c r="K578" s="84"/>
    </row>
    <row r="579" spans="1:11" x14ac:dyDescent="0.25">
      <c r="A579" s="154"/>
      <c r="B579" s="155"/>
      <c r="C579" s="156"/>
      <c r="D579" s="157"/>
      <c r="E579" s="157"/>
      <c r="F579" s="157"/>
      <c r="G579" s="157"/>
      <c r="I579" s="84"/>
      <c r="J579" s="84"/>
      <c r="K579" s="84"/>
    </row>
    <row r="580" spans="1:11" x14ac:dyDescent="0.25">
      <c r="A580" s="154"/>
      <c r="B580" s="155"/>
      <c r="C580" s="156"/>
      <c r="D580" s="157"/>
      <c r="E580" s="157"/>
      <c r="F580" s="157"/>
      <c r="G580" s="157"/>
      <c r="I580" s="84"/>
      <c r="J580" s="84"/>
      <c r="K580" s="84"/>
    </row>
    <row r="581" spans="1:11" x14ac:dyDescent="0.25">
      <c r="A581" s="154"/>
      <c r="B581" s="155"/>
      <c r="C581" s="156"/>
      <c r="D581" s="157"/>
      <c r="E581" s="157"/>
      <c r="F581" s="157"/>
      <c r="G581" s="157"/>
      <c r="I581" s="84"/>
      <c r="J581" s="84"/>
      <c r="K581" s="84"/>
    </row>
    <row r="582" spans="1:11" x14ac:dyDescent="0.25">
      <c r="A582" s="154"/>
      <c r="B582" s="155"/>
      <c r="C582" s="156"/>
      <c r="D582" s="157"/>
      <c r="E582" s="157"/>
      <c r="F582" s="157"/>
      <c r="G582" s="157"/>
      <c r="I582" s="84"/>
      <c r="J582" s="84"/>
      <c r="K582" s="84"/>
    </row>
    <row r="583" spans="1:11" x14ac:dyDescent="0.25">
      <c r="A583" s="154"/>
      <c r="B583" s="155"/>
      <c r="C583" s="156"/>
      <c r="D583" s="157"/>
      <c r="E583" s="157"/>
      <c r="F583" s="157"/>
      <c r="G583" s="157"/>
      <c r="I583" s="84"/>
      <c r="J583" s="84"/>
      <c r="K583" s="84"/>
    </row>
    <row r="584" spans="1:11" x14ac:dyDescent="0.25">
      <c r="A584" s="154"/>
      <c r="B584" s="155"/>
      <c r="C584" s="156"/>
      <c r="D584" s="157"/>
      <c r="E584" s="157"/>
      <c r="F584" s="157"/>
      <c r="G584" s="157"/>
      <c r="I584" s="84"/>
      <c r="J584" s="84"/>
      <c r="K584" s="84"/>
    </row>
    <row r="585" spans="1:11" x14ac:dyDescent="0.25">
      <c r="A585" s="154"/>
      <c r="B585" s="155"/>
      <c r="C585" s="156"/>
      <c r="D585" s="157"/>
      <c r="E585" s="157"/>
      <c r="F585" s="157"/>
      <c r="G585" s="157"/>
      <c r="I585" s="84"/>
      <c r="J585" s="84"/>
      <c r="K585" s="84"/>
    </row>
    <row r="586" spans="1:11" x14ac:dyDescent="0.25">
      <c r="A586" s="154"/>
      <c r="B586" s="155"/>
      <c r="C586" s="156"/>
      <c r="D586" s="157"/>
      <c r="E586" s="157"/>
      <c r="F586" s="157"/>
      <c r="G586" s="157"/>
      <c r="I586" s="84"/>
      <c r="J586" s="84"/>
      <c r="K586" s="84"/>
    </row>
    <row r="587" spans="1:11" x14ac:dyDescent="0.25">
      <c r="A587" s="154"/>
      <c r="B587" s="155"/>
      <c r="C587" s="156"/>
      <c r="D587" s="157"/>
      <c r="E587" s="157"/>
      <c r="F587" s="157"/>
      <c r="G587" s="157"/>
      <c r="I587" s="84"/>
      <c r="J587" s="84"/>
      <c r="K587" s="84"/>
    </row>
    <row r="588" spans="1:11" x14ac:dyDescent="0.25">
      <c r="A588" s="154"/>
      <c r="B588" s="155"/>
      <c r="C588" s="156"/>
      <c r="D588" s="157"/>
      <c r="E588" s="157"/>
      <c r="F588" s="157"/>
      <c r="G588" s="157"/>
      <c r="I588" s="84"/>
      <c r="J588" s="84"/>
      <c r="K588" s="84"/>
    </row>
    <row r="589" spans="1:11" x14ac:dyDescent="0.25">
      <c r="A589" s="154"/>
      <c r="B589" s="155"/>
      <c r="C589" s="156"/>
      <c r="D589" s="157"/>
      <c r="E589" s="157"/>
      <c r="F589" s="157"/>
      <c r="G589" s="157"/>
      <c r="I589" s="84"/>
      <c r="J589" s="84"/>
      <c r="K589" s="84"/>
    </row>
    <row r="590" spans="1:11" x14ac:dyDescent="0.25">
      <c r="A590" s="154"/>
      <c r="B590" s="155"/>
      <c r="C590" s="156"/>
      <c r="D590" s="157"/>
      <c r="E590" s="157"/>
      <c r="F590" s="157"/>
      <c r="G590" s="157"/>
      <c r="I590" s="84"/>
      <c r="J590" s="84"/>
      <c r="K590" s="84"/>
    </row>
    <row r="591" spans="1:11" x14ac:dyDescent="0.25">
      <c r="A591" s="154"/>
      <c r="B591" s="155"/>
      <c r="C591" s="156"/>
      <c r="D591" s="157"/>
      <c r="E591" s="157"/>
      <c r="F591" s="157"/>
      <c r="G591" s="157"/>
      <c r="I591" s="84"/>
      <c r="J591" s="84"/>
      <c r="K591" s="84"/>
    </row>
    <row r="592" spans="1:11" x14ac:dyDescent="0.25">
      <c r="A592" s="154"/>
      <c r="B592" s="155"/>
      <c r="C592" s="156"/>
      <c r="D592" s="157"/>
      <c r="E592" s="157"/>
      <c r="F592" s="157"/>
      <c r="G592" s="157"/>
      <c r="I592" s="84"/>
      <c r="J592" s="84"/>
      <c r="K592" s="84"/>
    </row>
    <row r="593" spans="1:11" x14ac:dyDescent="0.25">
      <c r="A593" s="154"/>
      <c r="B593" s="155"/>
      <c r="C593" s="156"/>
      <c r="D593" s="157"/>
      <c r="E593" s="157"/>
      <c r="F593" s="157"/>
      <c r="G593" s="157"/>
      <c r="I593" s="84"/>
      <c r="J593" s="84"/>
      <c r="K593" s="84"/>
    </row>
    <row r="594" spans="1:11" x14ac:dyDescent="0.25">
      <c r="A594" s="154"/>
      <c r="B594" s="155"/>
      <c r="C594" s="156"/>
      <c r="D594" s="157"/>
      <c r="E594" s="157"/>
      <c r="F594" s="157"/>
      <c r="G594" s="157"/>
      <c r="I594" s="84"/>
      <c r="J594" s="84"/>
      <c r="K594" s="84"/>
    </row>
    <row r="595" spans="1:11" x14ac:dyDescent="0.25">
      <c r="A595" s="154"/>
      <c r="B595" s="155"/>
      <c r="C595" s="156"/>
      <c r="D595" s="157"/>
      <c r="E595" s="157"/>
      <c r="F595" s="157"/>
      <c r="G595" s="157"/>
      <c r="I595" s="84"/>
      <c r="J595" s="84"/>
      <c r="K595" s="84"/>
    </row>
    <row r="596" spans="1:11" x14ac:dyDescent="0.25">
      <c r="A596" s="154"/>
      <c r="B596" s="155"/>
      <c r="C596" s="156"/>
      <c r="D596" s="157"/>
      <c r="E596" s="157"/>
      <c r="F596" s="157"/>
      <c r="G596" s="157"/>
      <c r="I596" s="84"/>
      <c r="J596" s="84"/>
      <c r="K596" s="84"/>
    </row>
    <row r="597" spans="1:11" x14ac:dyDescent="0.25">
      <c r="A597" s="154"/>
      <c r="B597" s="155"/>
      <c r="C597" s="156"/>
      <c r="D597" s="157"/>
      <c r="E597" s="157"/>
      <c r="F597" s="157"/>
      <c r="G597" s="157"/>
      <c r="I597" s="84"/>
      <c r="J597" s="84"/>
      <c r="K597" s="84"/>
    </row>
    <row r="598" spans="1:11" x14ac:dyDescent="0.25">
      <c r="A598" s="154"/>
      <c r="B598" s="155"/>
      <c r="C598" s="156"/>
      <c r="D598" s="157"/>
      <c r="E598" s="157"/>
      <c r="F598" s="157"/>
      <c r="G598" s="157"/>
      <c r="I598" s="84"/>
      <c r="J598" s="84"/>
      <c r="K598" s="84"/>
    </row>
    <row r="599" spans="1:11" x14ac:dyDescent="0.25">
      <c r="A599" s="154"/>
      <c r="B599" s="155"/>
      <c r="C599" s="156"/>
      <c r="D599" s="157"/>
      <c r="E599" s="157"/>
      <c r="F599" s="157"/>
      <c r="G599" s="157"/>
      <c r="I599" s="84"/>
      <c r="J599" s="84"/>
      <c r="K599" s="84"/>
    </row>
    <row r="600" spans="1:11" x14ac:dyDescent="0.25">
      <c r="A600" s="154"/>
      <c r="B600" s="155"/>
      <c r="C600" s="156"/>
      <c r="D600" s="157"/>
      <c r="E600" s="157"/>
      <c r="F600" s="157"/>
      <c r="G600" s="157"/>
      <c r="I600" s="84"/>
      <c r="J600" s="84"/>
      <c r="K600" s="84"/>
    </row>
    <row r="601" spans="1:11" x14ac:dyDescent="0.25">
      <c r="A601" s="154"/>
      <c r="B601" s="155"/>
      <c r="C601" s="156"/>
      <c r="D601" s="157"/>
      <c r="E601" s="157"/>
      <c r="F601" s="157"/>
      <c r="G601" s="157"/>
      <c r="I601" s="84"/>
      <c r="J601" s="84"/>
      <c r="K601" s="84"/>
    </row>
    <row r="602" spans="1:11" x14ac:dyDescent="0.25">
      <c r="A602" s="154"/>
      <c r="B602" s="155"/>
      <c r="C602" s="156"/>
      <c r="D602" s="157"/>
      <c r="E602" s="157"/>
      <c r="F602" s="157"/>
      <c r="G602" s="157"/>
      <c r="I602" s="84"/>
      <c r="J602" s="84"/>
      <c r="K602" s="84"/>
    </row>
    <row r="603" spans="1:11" x14ac:dyDescent="0.25">
      <c r="A603" s="154"/>
      <c r="B603" s="155"/>
      <c r="C603" s="156"/>
      <c r="D603" s="157"/>
      <c r="E603" s="157"/>
      <c r="F603" s="157"/>
      <c r="G603" s="157"/>
      <c r="I603" s="84"/>
      <c r="J603" s="84"/>
      <c r="K603" s="84"/>
    </row>
    <row r="604" spans="1:11" x14ac:dyDescent="0.25">
      <c r="A604" s="154"/>
      <c r="B604" s="155"/>
      <c r="C604" s="156"/>
      <c r="D604" s="157"/>
      <c r="E604" s="157"/>
      <c r="F604" s="157"/>
      <c r="G604" s="157"/>
      <c r="I604" s="84"/>
      <c r="J604" s="84"/>
      <c r="K604" s="84"/>
    </row>
    <row r="605" spans="1:11" x14ac:dyDescent="0.25">
      <c r="A605" s="154"/>
      <c r="B605" s="155"/>
      <c r="C605" s="156"/>
      <c r="D605" s="157"/>
      <c r="E605" s="157"/>
      <c r="F605" s="157"/>
      <c r="G605" s="157"/>
      <c r="I605" s="84"/>
      <c r="J605" s="84"/>
      <c r="K605" s="84"/>
    </row>
    <row r="606" spans="1:11" x14ac:dyDescent="0.25">
      <c r="A606" s="154"/>
      <c r="B606" s="155"/>
      <c r="C606" s="156"/>
      <c r="D606" s="157"/>
      <c r="E606" s="157"/>
      <c r="F606" s="157"/>
      <c r="G606" s="157"/>
      <c r="I606" s="84"/>
      <c r="J606" s="84"/>
      <c r="K606" s="84"/>
    </row>
    <row r="607" spans="1:11" x14ac:dyDescent="0.25">
      <c r="A607" s="154"/>
      <c r="B607" s="155"/>
      <c r="C607" s="156"/>
      <c r="D607" s="157"/>
      <c r="E607" s="157"/>
      <c r="F607" s="157"/>
      <c r="G607" s="157"/>
      <c r="I607" s="84"/>
      <c r="J607" s="84"/>
      <c r="K607" s="84"/>
    </row>
    <row r="608" spans="1:11" x14ac:dyDescent="0.25">
      <c r="A608" s="154"/>
      <c r="B608" s="155"/>
      <c r="C608" s="156"/>
      <c r="D608" s="157"/>
      <c r="E608" s="157"/>
      <c r="F608" s="157"/>
      <c r="G608" s="157"/>
      <c r="I608" s="84"/>
      <c r="J608" s="84"/>
      <c r="K608" s="84"/>
    </row>
    <row r="609" spans="1:11" x14ac:dyDescent="0.25">
      <c r="A609" s="154"/>
      <c r="B609" s="155"/>
      <c r="C609" s="156"/>
      <c r="D609" s="157"/>
      <c r="E609" s="157"/>
      <c r="F609" s="157"/>
      <c r="G609" s="157"/>
      <c r="I609" s="84"/>
      <c r="J609" s="84"/>
      <c r="K609" s="84"/>
    </row>
    <row r="610" spans="1:11" x14ac:dyDescent="0.25">
      <c r="A610" s="154"/>
      <c r="B610" s="155"/>
      <c r="C610" s="156"/>
      <c r="D610" s="157"/>
      <c r="E610" s="157"/>
      <c r="F610" s="157"/>
      <c r="G610" s="157"/>
      <c r="I610" s="84"/>
      <c r="J610" s="84"/>
      <c r="K610" s="84"/>
    </row>
    <row r="611" spans="1:11" x14ac:dyDescent="0.25">
      <c r="A611" s="154"/>
      <c r="B611" s="155"/>
      <c r="C611" s="156"/>
      <c r="D611" s="157"/>
      <c r="E611" s="157"/>
      <c r="F611" s="157"/>
      <c r="G611" s="157"/>
      <c r="I611" s="84"/>
      <c r="J611" s="84"/>
      <c r="K611" s="84"/>
    </row>
    <row r="612" spans="1:11" x14ac:dyDescent="0.25">
      <c r="A612" s="154"/>
      <c r="B612" s="155"/>
      <c r="C612" s="156"/>
      <c r="D612" s="157"/>
      <c r="E612" s="157"/>
      <c r="F612" s="157"/>
      <c r="G612" s="157"/>
      <c r="I612" s="84"/>
      <c r="J612" s="84"/>
      <c r="K612" s="84"/>
    </row>
    <row r="613" spans="1:11" x14ac:dyDescent="0.25">
      <c r="A613" s="154"/>
      <c r="B613" s="155"/>
      <c r="C613" s="156"/>
      <c r="D613" s="157"/>
      <c r="E613" s="157"/>
      <c r="F613" s="157"/>
      <c r="G613" s="157"/>
      <c r="I613" s="84"/>
      <c r="J613" s="84"/>
      <c r="K613" s="84"/>
    </row>
    <row r="614" spans="1:11" x14ac:dyDescent="0.25">
      <c r="A614" s="154"/>
      <c r="B614" s="155"/>
      <c r="C614" s="156"/>
      <c r="D614" s="157"/>
      <c r="E614" s="157"/>
      <c r="F614" s="157"/>
      <c r="G614" s="157"/>
      <c r="I614" s="84"/>
      <c r="J614" s="84"/>
      <c r="K614" s="84"/>
    </row>
    <row r="615" spans="1:11" x14ac:dyDescent="0.25">
      <c r="A615" s="154"/>
      <c r="B615" s="155"/>
      <c r="C615" s="156"/>
      <c r="D615" s="157"/>
      <c r="E615" s="157"/>
      <c r="F615" s="157"/>
      <c r="G615" s="157"/>
      <c r="I615" s="84"/>
      <c r="J615" s="84"/>
      <c r="K615" s="84"/>
    </row>
    <row r="616" spans="1:11" x14ac:dyDescent="0.25">
      <c r="A616" s="154"/>
      <c r="B616" s="155"/>
      <c r="C616" s="156"/>
      <c r="D616" s="157"/>
      <c r="E616" s="157"/>
      <c r="F616" s="157"/>
      <c r="G616" s="157"/>
      <c r="I616" s="84"/>
      <c r="J616" s="84"/>
      <c r="K616" s="84"/>
    </row>
    <row r="617" spans="1:11" x14ac:dyDescent="0.25">
      <c r="A617" s="154"/>
      <c r="B617" s="155"/>
      <c r="C617" s="156"/>
      <c r="D617" s="157"/>
      <c r="E617" s="157"/>
      <c r="F617" s="157"/>
      <c r="G617" s="157"/>
      <c r="I617" s="84"/>
      <c r="J617" s="84"/>
      <c r="K617" s="84"/>
    </row>
    <row r="618" spans="1:11" x14ac:dyDescent="0.25">
      <c r="A618" s="154"/>
      <c r="B618" s="155"/>
      <c r="C618" s="156"/>
      <c r="D618" s="157"/>
      <c r="E618" s="157"/>
      <c r="F618" s="157"/>
      <c r="G618" s="157"/>
      <c r="I618" s="84"/>
      <c r="J618" s="84"/>
      <c r="K618" s="84"/>
    </row>
    <row r="619" spans="1:11" x14ac:dyDescent="0.25">
      <c r="A619" s="154"/>
      <c r="B619" s="155"/>
      <c r="C619" s="156"/>
      <c r="D619" s="157"/>
      <c r="E619" s="157"/>
      <c r="F619" s="157"/>
      <c r="G619" s="157"/>
    </row>
    <row r="620" spans="1:11" x14ac:dyDescent="0.25">
      <c r="A620" s="154"/>
      <c r="B620" s="155"/>
      <c r="C620" s="156"/>
      <c r="D620" s="157"/>
      <c r="E620" s="157"/>
      <c r="F620" s="157"/>
      <c r="G620" s="157"/>
    </row>
    <row r="621" spans="1:11" x14ac:dyDescent="0.25">
      <c r="A621" s="154"/>
      <c r="B621" s="155"/>
      <c r="C621" s="156"/>
      <c r="D621" s="157"/>
      <c r="E621" s="157"/>
      <c r="F621" s="157"/>
      <c r="G621" s="157"/>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1DA7DF3856F8439F509C6DE8795A43" ma:contentTypeVersion="1" ma:contentTypeDescription="Loo uus dokument" ma:contentTypeScope="" ma:versionID="f9186f1e860b63484ff8a703331670e3">
  <xsd:schema xmlns:xsd="http://www.w3.org/2001/XMLSchema" xmlns:p="http://schemas.microsoft.com/office/2006/metadata/properties" xmlns:ns2="9b75d5ef-9f4b-4445-abe8-84a77c292844" targetNamespace="http://schemas.microsoft.com/office/2006/metadata/properties" ma:root="true" ma:fieldsID="9ad61f2c16ca37057969804c7e57f648" ns2:_="">
    <xsd:import namespace="9b75d5ef-9f4b-4445-abe8-84a77c292844"/>
    <xsd:element name="properties">
      <xsd:complexType>
        <xsd:sequence>
          <xsd:element name="documentManagement">
            <xsd:complexType>
              <xsd:all>
                <xsd:element ref="ns2:Kontrollitud" minOccurs="0"/>
              </xsd:all>
            </xsd:complexType>
          </xsd:element>
        </xsd:sequence>
      </xsd:complexType>
    </xsd:element>
  </xsd:schema>
  <xsd:schema xmlns:xsd="http://www.w3.org/2001/XMLSchema" xmlns:dms="http://schemas.microsoft.com/office/2006/documentManagement/types" targetNamespace="9b75d5ef-9f4b-4445-abe8-84a77c292844" elementFormDefault="qualified">
    <xsd:import namespace="http://schemas.microsoft.com/office/2006/documentManagement/types"/>
    <xsd:element name="Kontrollitud" ma:index="8" nillable="true" ma:displayName="Kontrollitud" ma:default="Kontrollimata" ma:format="Dropdown" ma:internalName="Kontrollitud">
      <xsd:simpleType>
        <xsd:restriction base="dms:Choice">
          <xsd:enumeration value="Kontrollimata"/>
          <xsd:enumeration value="Vajab parandamist"/>
          <xsd:enumeration value="Korras"/>
          <xsd:enumeration value="Välja saadetu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ma:readOnly="true"/>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ontrollitud xmlns="9b75d5ef-9f4b-4445-abe8-84a77c292844"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CADF59-FB1D-43F9-AEF5-047112E00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75d5ef-9f4b-4445-abe8-84a77c29284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9BBD20D-3BE7-444E-B5AE-0481F25A531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9b75d5ef-9f4b-4445-abe8-84a77c292844"/>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Lisa 3</vt:lpstr>
      <vt:lpstr>Annuiteetgraafik BIL (T14)</vt:lpstr>
      <vt:lpstr>Annuiteetgraafik BIL (H6)</vt:lpstr>
      <vt:lpstr>Annuiteetgraafik PT</vt:lpstr>
      <vt:lpstr>Annuiteetgraafik TS</vt:lpstr>
      <vt:lpstr>Annuiteetgraafik TS (lisa 7)</vt:lpstr>
      <vt:lpstr>Annuiteetgraafik INV (lisa 8)</vt:lpstr>
    </vt:vector>
  </TitlesOfParts>
  <Company>Riigi Kinnisvara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RKAS</dc:creator>
  <cp:lastModifiedBy>Siret Kuusik</cp:lastModifiedBy>
  <cp:lastPrinted>2010-12-22T22:08:13Z</cp:lastPrinted>
  <dcterms:created xsi:type="dcterms:W3CDTF">2009-11-20T06:24:07Z</dcterms:created>
  <dcterms:modified xsi:type="dcterms:W3CDTF">2020-12-11T11:52:29Z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0x010100631DA7DF3856F8439F509C6DE8795A43</vt:lpwstr>
  </property>
</Properties>
</file>